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笔试成绩" sheetId="1" r:id="rId1"/>
  </sheets>
  <definedNames>
    <definedName name="_xlnm.Print_Titles" localSheetId="0">'笔试成绩'!$1:$1</definedName>
  </definedNames>
  <calcPr fullCalcOnLoad="1"/>
</workbook>
</file>

<file path=xl/sharedStrings.xml><?xml version="1.0" encoding="utf-8"?>
<sst xmlns="http://schemas.openxmlformats.org/spreadsheetml/2006/main" count="920" uniqueCount="7">
  <si>
    <t>职位代码</t>
  </si>
  <si>
    <t>准考证号</t>
  </si>
  <si>
    <t>笔试成绩</t>
  </si>
  <si>
    <t>备注</t>
  </si>
  <si>
    <t>缺考</t>
  </si>
  <si>
    <t/>
  </si>
  <si>
    <t>云盛伯骏（徐州）人才发展有限公司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</si>
</sst>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31" fontId="41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9"/>
  <sheetViews>
    <sheetView tabSelected="1" workbookViewId="0" topLeftCell="A1">
      <selection activeCell="O15" sqref="O15"/>
    </sheetView>
  </sheetViews>
  <sheetFormatPr defaultColWidth="9.00390625" defaultRowHeight="15"/>
  <cols>
    <col min="1" max="1" width="8.421875" style="1" customWidth="1"/>
    <col min="2" max="2" width="10.140625" style="1" customWidth="1"/>
    <col min="3" max="3" width="8.421875" style="1" customWidth="1"/>
    <col min="4" max="4" width="6.8515625" style="1" customWidth="1"/>
    <col min="5" max="16384" width="9.00390625" style="1" customWidth="1"/>
  </cols>
  <sheetData>
    <row r="1" spans="1:4" ht="19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8" customHeight="1">
      <c r="A2" s="3" t="str">
        <f aca="true" t="shared" si="0" ref="A2:A65">"040501"</f>
        <v>040501</v>
      </c>
      <c r="B2" s="3" t="str">
        <f>"2406120101"</f>
        <v>2406120101</v>
      </c>
      <c r="C2" s="4">
        <v>0</v>
      </c>
      <c r="D2" s="5" t="s">
        <v>4</v>
      </c>
    </row>
    <row r="3" spans="1:4" ht="18" customHeight="1">
      <c r="A3" s="3" t="str">
        <f t="shared" si="0"/>
        <v>040501</v>
      </c>
      <c r="B3" s="3" t="str">
        <f>"2406120102"</f>
        <v>2406120102</v>
      </c>
      <c r="C3" s="4">
        <v>0</v>
      </c>
      <c r="D3" s="5" t="s">
        <v>4</v>
      </c>
    </row>
    <row r="4" spans="1:4" ht="18" customHeight="1">
      <c r="A4" s="3" t="str">
        <f t="shared" si="0"/>
        <v>040501</v>
      </c>
      <c r="B4" s="3" t="str">
        <f>"2406120103"</f>
        <v>2406120103</v>
      </c>
      <c r="C4" s="4">
        <v>64.5</v>
      </c>
      <c r="D4" s="5" t="s">
        <v>5</v>
      </c>
    </row>
    <row r="5" spans="1:4" ht="18" customHeight="1">
      <c r="A5" s="3" t="str">
        <f t="shared" si="0"/>
        <v>040501</v>
      </c>
      <c r="B5" s="3" t="str">
        <f>"2406120104"</f>
        <v>2406120104</v>
      </c>
      <c r="C5" s="4">
        <v>59.5</v>
      </c>
      <c r="D5" s="5" t="s">
        <v>5</v>
      </c>
    </row>
    <row r="6" spans="1:4" ht="18" customHeight="1">
      <c r="A6" s="3" t="str">
        <f t="shared" si="0"/>
        <v>040501</v>
      </c>
      <c r="B6" s="3" t="str">
        <f>"2406120105"</f>
        <v>2406120105</v>
      </c>
      <c r="C6" s="4">
        <v>58</v>
      </c>
      <c r="D6" s="5" t="s">
        <v>5</v>
      </c>
    </row>
    <row r="7" spans="1:4" ht="18" customHeight="1">
      <c r="A7" s="3" t="str">
        <f t="shared" si="0"/>
        <v>040501</v>
      </c>
      <c r="B7" s="3" t="str">
        <f>"2406120106"</f>
        <v>2406120106</v>
      </c>
      <c r="C7" s="4">
        <v>63.5</v>
      </c>
      <c r="D7" s="5" t="s">
        <v>5</v>
      </c>
    </row>
    <row r="8" spans="1:4" ht="18" customHeight="1">
      <c r="A8" s="3" t="str">
        <f t="shared" si="0"/>
        <v>040501</v>
      </c>
      <c r="B8" s="3" t="str">
        <f>"2406120107"</f>
        <v>2406120107</v>
      </c>
      <c r="C8" s="4">
        <v>72</v>
      </c>
      <c r="D8" s="5" t="s">
        <v>5</v>
      </c>
    </row>
    <row r="9" spans="1:4" ht="18" customHeight="1">
      <c r="A9" s="3" t="str">
        <f t="shared" si="0"/>
        <v>040501</v>
      </c>
      <c r="B9" s="3" t="str">
        <f>"2406120108"</f>
        <v>2406120108</v>
      </c>
      <c r="C9" s="4">
        <v>52</v>
      </c>
      <c r="D9" s="5" t="s">
        <v>5</v>
      </c>
    </row>
    <row r="10" spans="1:4" ht="18" customHeight="1">
      <c r="A10" s="3" t="str">
        <f t="shared" si="0"/>
        <v>040501</v>
      </c>
      <c r="B10" s="3" t="str">
        <f>"2406120109"</f>
        <v>2406120109</v>
      </c>
      <c r="C10" s="4">
        <v>59</v>
      </c>
      <c r="D10" s="5" t="s">
        <v>5</v>
      </c>
    </row>
    <row r="11" spans="1:4" ht="18" customHeight="1">
      <c r="A11" s="3" t="str">
        <f t="shared" si="0"/>
        <v>040501</v>
      </c>
      <c r="B11" s="3" t="str">
        <f>"2406120110"</f>
        <v>2406120110</v>
      </c>
      <c r="C11" s="4">
        <v>63</v>
      </c>
      <c r="D11" s="5" t="s">
        <v>5</v>
      </c>
    </row>
    <row r="12" spans="1:4" ht="18" customHeight="1">
      <c r="A12" s="3" t="str">
        <f t="shared" si="0"/>
        <v>040501</v>
      </c>
      <c r="B12" s="3" t="str">
        <f>"2406120111"</f>
        <v>2406120111</v>
      </c>
      <c r="C12" s="4">
        <v>56</v>
      </c>
      <c r="D12" s="5" t="s">
        <v>5</v>
      </c>
    </row>
    <row r="13" spans="1:4" ht="18" customHeight="1">
      <c r="A13" s="3" t="str">
        <f t="shared" si="0"/>
        <v>040501</v>
      </c>
      <c r="B13" s="3" t="str">
        <f>"2406120112"</f>
        <v>2406120112</v>
      </c>
      <c r="C13" s="4">
        <v>0</v>
      </c>
      <c r="D13" s="5" t="s">
        <v>4</v>
      </c>
    </row>
    <row r="14" spans="1:4" ht="18" customHeight="1">
      <c r="A14" s="3" t="str">
        <f t="shared" si="0"/>
        <v>040501</v>
      </c>
      <c r="B14" s="3" t="str">
        <f>"2406120113"</f>
        <v>2406120113</v>
      </c>
      <c r="C14" s="4">
        <v>57.5</v>
      </c>
      <c r="D14" s="5" t="s">
        <v>5</v>
      </c>
    </row>
    <row r="15" spans="1:4" ht="18" customHeight="1">
      <c r="A15" s="3" t="str">
        <f t="shared" si="0"/>
        <v>040501</v>
      </c>
      <c r="B15" s="3" t="str">
        <f>"2406120114"</f>
        <v>2406120114</v>
      </c>
      <c r="C15" s="4">
        <v>67.5</v>
      </c>
      <c r="D15" s="5" t="s">
        <v>5</v>
      </c>
    </row>
    <row r="16" spans="1:4" ht="18" customHeight="1">
      <c r="A16" s="3" t="str">
        <f t="shared" si="0"/>
        <v>040501</v>
      </c>
      <c r="B16" s="3" t="str">
        <f>"2406120115"</f>
        <v>2406120115</v>
      </c>
      <c r="C16" s="4">
        <v>0</v>
      </c>
      <c r="D16" s="5" t="s">
        <v>4</v>
      </c>
    </row>
    <row r="17" spans="1:4" ht="18" customHeight="1">
      <c r="A17" s="3" t="str">
        <f t="shared" si="0"/>
        <v>040501</v>
      </c>
      <c r="B17" s="3" t="str">
        <f>"2406120116"</f>
        <v>2406120116</v>
      </c>
      <c r="C17" s="4">
        <v>61</v>
      </c>
      <c r="D17" s="5" t="s">
        <v>5</v>
      </c>
    </row>
    <row r="18" spans="1:4" ht="18" customHeight="1">
      <c r="A18" s="3" t="str">
        <f t="shared" si="0"/>
        <v>040501</v>
      </c>
      <c r="B18" s="3" t="str">
        <f>"2406120117"</f>
        <v>2406120117</v>
      </c>
      <c r="C18" s="4">
        <v>0</v>
      </c>
      <c r="D18" s="5" t="s">
        <v>4</v>
      </c>
    </row>
    <row r="19" spans="1:4" ht="18" customHeight="1">
      <c r="A19" s="3" t="str">
        <f t="shared" si="0"/>
        <v>040501</v>
      </c>
      <c r="B19" s="3" t="str">
        <f>"2406120118"</f>
        <v>2406120118</v>
      </c>
      <c r="C19" s="4">
        <v>55.5</v>
      </c>
      <c r="D19" s="5" t="s">
        <v>5</v>
      </c>
    </row>
    <row r="20" spans="1:4" ht="18" customHeight="1">
      <c r="A20" s="3" t="str">
        <f t="shared" si="0"/>
        <v>040501</v>
      </c>
      <c r="B20" s="3" t="str">
        <f>"2406120119"</f>
        <v>2406120119</v>
      </c>
      <c r="C20" s="4">
        <v>53.5</v>
      </c>
      <c r="D20" s="5" t="s">
        <v>5</v>
      </c>
    </row>
    <row r="21" spans="1:4" ht="18" customHeight="1">
      <c r="A21" s="3" t="str">
        <f t="shared" si="0"/>
        <v>040501</v>
      </c>
      <c r="B21" s="3" t="str">
        <f>"2406120120"</f>
        <v>2406120120</v>
      </c>
      <c r="C21" s="4">
        <v>65</v>
      </c>
      <c r="D21" s="5" t="s">
        <v>5</v>
      </c>
    </row>
    <row r="22" spans="1:4" ht="18" customHeight="1">
      <c r="A22" s="3" t="str">
        <f t="shared" si="0"/>
        <v>040501</v>
      </c>
      <c r="B22" s="3" t="str">
        <f>"2406120121"</f>
        <v>2406120121</v>
      </c>
      <c r="C22" s="4">
        <v>49</v>
      </c>
      <c r="D22" s="5" t="s">
        <v>5</v>
      </c>
    </row>
    <row r="23" spans="1:4" ht="18" customHeight="1">
      <c r="A23" s="3" t="str">
        <f t="shared" si="0"/>
        <v>040501</v>
      </c>
      <c r="B23" s="3" t="str">
        <f>"2406120122"</f>
        <v>2406120122</v>
      </c>
      <c r="C23" s="4">
        <v>57</v>
      </c>
      <c r="D23" s="5" t="s">
        <v>5</v>
      </c>
    </row>
    <row r="24" spans="1:4" ht="18" customHeight="1">
      <c r="A24" s="3" t="str">
        <f t="shared" si="0"/>
        <v>040501</v>
      </c>
      <c r="B24" s="3" t="str">
        <f>"2406120123"</f>
        <v>2406120123</v>
      </c>
      <c r="C24" s="4">
        <v>53</v>
      </c>
      <c r="D24" s="5" t="s">
        <v>5</v>
      </c>
    </row>
    <row r="25" spans="1:4" ht="18" customHeight="1">
      <c r="A25" s="3" t="str">
        <f t="shared" si="0"/>
        <v>040501</v>
      </c>
      <c r="B25" s="3" t="str">
        <f>"2406120124"</f>
        <v>2406120124</v>
      </c>
      <c r="C25" s="4">
        <v>68.5</v>
      </c>
      <c r="D25" s="5" t="s">
        <v>5</v>
      </c>
    </row>
    <row r="26" spans="1:4" ht="18" customHeight="1">
      <c r="A26" s="3" t="str">
        <f t="shared" si="0"/>
        <v>040501</v>
      </c>
      <c r="B26" s="3" t="str">
        <f>"2406120125"</f>
        <v>2406120125</v>
      </c>
      <c r="C26" s="4">
        <v>0</v>
      </c>
      <c r="D26" s="5" t="s">
        <v>4</v>
      </c>
    </row>
    <row r="27" spans="1:4" ht="18" customHeight="1">
      <c r="A27" s="3" t="str">
        <f t="shared" si="0"/>
        <v>040501</v>
      </c>
      <c r="B27" s="3" t="str">
        <f>"2406120126"</f>
        <v>2406120126</v>
      </c>
      <c r="C27" s="4">
        <v>61.5</v>
      </c>
      <c r="D27" s="5" t="s">
        <v>5</v>
      </c>
    </row>
    <row r="28" spans="1:4" ht="18" customHeight="1">
      <c r="A28" s="3" t="str">
        <f t="shared" si="0"/>
        <v>040501</v>
      </c>
      <c r="B28" s="3" t="str">
        <f>"2406120127"</f>
        <v>2406120127</v>
      </c>
      <c r="C28" s="4">
        <v>0</v>
      </c>
      <c r="D28" s="5" t="s">
        <v>4</v>
      </c>
    </row>
    <row r="29" spans="1:4" ht="18" customHeight="1">
      <c r="A29" s="3" t="str">
        <f t="shared" si="0"/>
        <v>040501</v>
      </c>
      <c r="B29" s="3" t="str">
        <f>"2406120128"</f>
        <v>2406120128</v>
      </c>
      <c r="C29" s="4">
        <v>60</v>
      </c>
      <c r="D29" s="5" t="s">
        <v>5</v>
      </c>
    </row>
    <row r="30" spans="1:4" ht="18" customHeight="1">
      <c r="A30" s="3" t="str">
        <f t="shared" si="0"/>
        <v>040501</v>
      </c>
      <c r="B30" s="3" t="str">
        <f>"2406120129"</f>
        <v>2406120129</v>
      </c>
      <c r="C30" s="4">
        <v>61.5</v>
      </c>
      <c r="D30" s="5" t="s">
        <v>5</v>
      </c>
    </row>
    <row r="31" spans="1:4" ht="18" customHeight="1">
      <c r="A31" s="3" t="str">
        <f t="shared" si="0"/>
        <v>040501</v>
      </c>
      <c r="B31" s="3" t="str">
        <f>"2406120130"</f>
        <v>2406120130</v>
      </c>
      <c r="C31" s="4">
        <v>51</v>
      </c>
      <c r="D31" s="5" t="s">
        <v>5</v>
      </c>
    </row>
    <row r="32" spans="1:4" ht="18" customHeight="1">
      <c r="A32" s="3" t="str">
        <f t="shared" si="0"/>
        <v>040501</v>
      </c>
      <c r="B32" s="3" t="str">
        <f>"2406120201"</f>
        <v>2406120201</v>
      </c>
      <c r="C32" s="4">
        <v>52.5</v>
      </c>
      <c r="D32" s="5" t="s">
        <v>5</v>
      </c>
    </row>
    <row r="33" spans="1:4" ht="18" customHeight="1">
      <c r="A33" s="3" t="str">
        <f t="shared" si="0"/>
        <v>040501</v>
      </c>
      <c r="B33" s="3" t="str">
        <f>"2406120202"</f>
        <v>2406120202</v>
      </c>
      <c r="C33" s="4">
        <v>58.5</v>
      </c>
      <c r="D33" s="5" t="s">
        <v>5</v>
      </c>
    </row>
    <row r="34" spans="1:4" ht="18" customHeight="1">
      <c r="A34" s="3" t="str">
        <f t="shared" si="0"/>
        <v>040501</v>
      </c>
      <c r="B34" s="3" t="str">
        <f>"2406120203"</f>
        <v>2406120203</v>
      </c>
      <c r="C34" s="4">
        <v>65</v>
      </c>
      <c r="D34" s="5" t="s">
        <v>5</v>
      </c>
    </row>
    <row r="35" spans="1:4" ht="18" customHeight="1">
      <c r="A35" s="3" t="str">
        <f t="shared" si="0"/>
        <v>040501</v>
      </c>
      <c r="B35" s="3" t="str">
        <f>"2406120204"</f>
        <v>2406120204</v>
      </c>
      <c r="C35" s="4">
        <v>65</v>
      </c>
      <c r="D35" s="5" t="s">
        <v>5</v>
      </c>
    </row>
    <row r="36" spans="1:4" ht="18" customHeight="1">
      <c r="A36" s="3" t="str">
        <f t="shared" si="0"/>
        <v>040501</v>
      </c>
      <c r="B36" s="3" t="str">
        <f>"2406120205"</f>
        <v>2406120205</v>
      </c>
      <c r="C36" s="4">
        <v>60</v>
      </c>
      <c r="D36" s="5" t="s">
        <v>5</v>
      </c>
    </row>
    <row r="37" spans="1:4" ht="18" customHeight="1">
      <c r="A37" s="3" t="str">
        <f t="shared" si="0"/>
        <v>040501</v>
      </c>
      <c r="B37" s="3" t="str">
        <f>"2406120206"</f>
        <v>2406120206</v>
      </c>
      <c r="C37" s="4">
        <v>0</v>
      </c>
      <c r="D37" s="5" t="s">
        <v>4</v>
      </c>
    </row>
    <row r="38" spans="1:4" ht="18" customHeight="1">
      <c r="A38" s="3" t="str">
        <f t="shared" si="0"/>
        <v>040501</v>
      </c>
      <c r="B38" s="3" t="str">
        <f>"2406120207"</f>
        <v>2406120207</v>
      </c>
      <c r="C38" s="4">
        <v>53</v>
      </c>
      <c r="D38" s="5" t="s">
        <v>5</v>
      </c>
    </row>
    <row r="39" spans="1:4" ht="18" customHeight="1">
      <c r="A39" s="3" t="str">
        <f t="shared" si="0"/>
        <v>040501</v>
      </c>
      <c r="B39" s="3" t="str">
        <f>"2406120208"</f>
        <v>2406120208</v>
      </c>
      <c r="C39" s="4">
        <v>66</v>
      </c>
      <c r="D39" s="5" t="s">
        <v>5</v>
      </c>
    </row>
    <row r="40" spans="1:4" ht="18" customHeight="1">
      <c r="A40" s="3" t="str">
        <f t="shared" si="0"/>
        <v>040501</v>
      </c>
      <c r="B40" s="3" t="str">
        <f>"2406120209"</f>
        <v>2406120209</v>
      </c>
      <c r="C40" s="4">
        <v>66</v>
      </c>
      <c r="D40" s="5" t="s">
        <v>5</v>
      </c>
    </row>
    <row r="41" spans="1:4" ht="18" customHeight="1">
      <c r="A41" s="3" t="str">
        <f t="shared" si="0"/>
        <v>040501</v>
      </c>
      <c r="B41" s="3" t="str">
        <f>"2406120210"</f>
        <v>2406120210</v>
      </c>
      <c r="C41" s="4">
        <v>53</v>
      </c>
      <c r="D41" s="5" t="s">
        <v>5</v>
      </c>
    </row>
    <row r="42" spans="1:4" ht="18" customHeight="1">
      <c r="A42" s="3" t="str">
        <f t="shared" si="0"/>
        <v>040501</v>
      </c>
      <c r="B42" s="3" t="str">
        <f>"2406120211"</f>
        <v>2406120211</v>
      </c>
      <c r="C42" s="4">
        <v>0</v>
      </c>
      <c r="D42" s="5" t="s">
        <v>4</v>
      </c>
    </row>
    <row r="43" spans="1:4" ht="18" customHeight="1">
      <c r="A43" s="3" t="str">
        <f t="shared" si="0"/>
        <v>040501</v>
      </c>
      <c r="B43" s="3" t="str">
        <f>"2406120212"</f>
        <v>2406120212</v>
      </c>
      <c r="C43" s="4">
        <v>50</v>
      </c>
      <c r="D43" s="5" t="s">
        <v>5</v>
      </c>
    </row>
    <row r="44" spans="1:4" ht="18" customHeight="1">
      <c r="A44" s="3" t="str">
        <f t="shared" si="0"/>
        <v>040501</v>
      </c>
      <c r="B44" s="3" t="str">
        <f>"2406120213"</f>
        <v>2406120213</v>
      </c>
      <c r="C44" s="4">
        <v>62.5</v>
      </c>
      <c r="D44" s="5" t="s">
        <v>5</v>
      </c>
    </row>
    <row r="45" spans="1:4" ht="18" customHeight="1">
      <c r="A45" s="3" t="str">
        <f t="shared" si="0"/>
        <v>040501</v>
      </c>
      <c r="B45" s="3" t="str">
        <f>"2406120214"</f>
        <v>2406120214</v>
      </c>
      <c r="C45" s="4">
        <v>67</v>
      </c>
      <c r="D45" s="5" t="s">
        <v>5</v>
      </c>
    </row>
    <row r="46" spans="1:4" ht="18" customHeight="1">
      <c r="A46" s="3" t="str">
        <f t="shared" si="0"/>
        <v>040501</v>
      </c>
      <c r="B46" s="3" t="str">
        <f>"2406120215"</f>
        <v>2406120215</v>
      </c>
      <c r="C46" s="4">
        <v>0</v>
      </c>
      <c r="D46" s="5" t="s">
        <v>4</v>
      </c>
    </row>
    <row r="47" spans="1:4" ht="18" customHeight="1">
      <c r="A47" s="3" t="str">
        <f t="shared" si="0"/>
        <v>040501</v>
      </c>
      <c r="B47" s="3" t="str">
        <f>"2406120216"</f>
        <v>2406120216</v>
      </c>
      <c r="C47" s="4">
        <v>58.5</v>
      </c>
      <c r="D47" s="5" t="s">
        <v>5</v>
      </c>
    </row>
    <row r="48" spans="1:4" ht="18" customHeight="1">
      <c r="A48" s="3" t="str">
        <f t="shared" si="0"/>
        <v>040501</v>
      </c>
      <c r="B48" s="3" t="str">
        <f>"2406120217"</f>
        <v>2406120217</v>
      </c>
      <c r="C48" s="4">
        <v>0</v>
      </c>
      <c r="D48" s="5" t="s">
        <v>4</v>
      </c>
    </row>
    <row r="49" spans="1:4" ht="18" customHeight="1">
      <c r="A49" s="3" t="str">
        <f t="shared" si="0"/>
        <v>040501</v>
      </c>
      <c r="B49" s="3" t="str">
        <f>"2406120218"</f>
        <v>2406120218</v>
      </c>
      <c r="C49" s="4">
        <v>65</v>
      </c>
      <c r="D49" s="5" t="s">
        <v>5</v>
      </c>
    </row>
    <row r="50" spans="1:4" ht="18" customHeight="1">
      <c r="A50" s="3" t="str">
        <f t="shared" si="0"/>
        <v>040501</v>
      </c>
      <c r="B50" s="3" t="str">
        <f>"2406120219"</f>
        <v>2406120219</v>
      </c>
      <c r="C50" s="4">
        <v>0</v>
      </c>
      <c r="D50" s="5" t="s">
        <v>4</v>
      </c>
    </row>
    <row r="51" spans="1:4" ht="18" customHeight="1">
      <c r="A51" s="3" t="str">
        <f t="shared" si="0"/>
        <v>040501</v>
      </c>
      <c r="B51" s="3" t="str">
        <f>"2406120220"</f>
        <v>2406120220</v>
      </c>
      <c r="C51" s="4">
        <v>0</v>
      </c>
      <c r="D51" s="5" t="s">
        <v>4</v>
      </c>
    </row>
    <row r="52" spans="1:4" ht="18" customHeight="1">
      <c r="A52" s="3" t="str">
        <f t="shared" si="0"/>
        <v>040501</v>
      </c>
      <c r="B52" s="3" t="str">
        <f>"2406120221"</f>
        <v>2406120221</v>
      </c>
      <c r="C52" s="4">
        <v>0</v>
      </c>
      <c r="D52" s="5" t="s">
        <v>4</v>
      </c>
    </row>
    <row r="53" spans="1:4" ht="18" customHeight="1">
      <c r="A53" s="3" t="str">
        <f t="shared" si="0"/>
        <v>040501</v>
      </c>
      <c r="B53" s="3" t="str">
        <f>"2406120222"</f>
        <v>2406120222</v>
      </c>
      <c r="C53" s="4">
        <v>61.5</v>
      </c>
      <c r="D53" s="5" t="s">
        <v>5</v>
      </c>
    </row>
    <row r="54" spans="1:4" ht="18" customHeight="1">
      <c r="A54" s="3" t="str">
        <f t="shared" si="0"/>
        <v>040501</v>
      </c>
      <c r="B54" s="3" t="str">
        <f>"2406120223"</f>
        <v>2406120223</v>
      </c>
      <c r="C54" s="4">
        <v>65.5</v>
      </c>
      <c r="D54" s="5" t="s">
        <v>5</v>
      </c>
    </row>
    <row r="55" spans="1:4" ht="18" customHeight="1">
      <c r="A55" s="3" t="str">
        <f t="shared" si="0"/>
        <v>040501</v>
      </c>
      <c r="B55" s="3" t="str">
        <f>"2406120224"</f>
        <v>2406120224</v>
      </c>
      <c r="C55" s="4">
        <v>0</v>
      </c>
      <c r="D55" s="5" t="s">
        <v>4</v>
      </c>
    </row>
    <row r="56" spans="1:4" ht="18" customHeight="1">
      <c r="A56" s="3" t="str">
        <f t="shared" si="0"/>
        <v>040501</v>
      </c>
      <c r="B56" s="3" t="str">
        <f>"2406120225"</f>
        <v>2406120225</v>
      </c>
      <c r="C56" s="4">
        <v>63.5</v>
      </c>
      <c r="D56" s="5" t="s">
        <v>5</v>
      </c>
    </row>
    <row r="57" spans="1:4" ht="18" customHeight="1">
      <c r="A57" s="3" t="str">
        <f t="shared" si="0"/>
        <v>040501</v>
      </c>
      <c r="B57" s="3" t="str">
        <f>"2406120226"</f>
        <v>2406120226</v>
      </c>
      <c r="C57" s="4">
        <v>62.5</v>
      </c>
      <c r="D57" s="5" t="s">
        <v>5</v>
      </c>
    </row>
    <row r="58" spans="1:4" ht="18" customHeight="1">
      <c r="A58" s="3" t="str">
        <f t="shared" si="0"/>
        <v>040501</v>
      </c>
      <c r="B58" s="3" t="str">
        <f>"2406120227"</f>
        <v>2406120227</v>
      </c>
      <c r="C58" s="4">
        <v>0</v>
      </c>
      <c r="D58" s="5" t="s">
        <v>4</v>
      </c>
    </row>
    <row r="59" spans="1:4" ht="18" customHeight="1">
      <c r="A59" s="3" t="str">
        <f t="shared" si="0"/>
        <v>040501</v>
      </c>
      <c r="B59" s="3" t="str">
        <f>"2406120228"</f>
        <v>2406120228</v>
      </c>
      <c r="C59" s="4">
        <v>0</v>
      </c>
      <c r="D59" s="5" t="s">
        <v>4</v>
      </c>
    </row>
    <row r="60" spans="1:4" ht="18" customHeight="1">
      <c r="A60" s="3" t="str">
        <f t="shared" si="0"/>
        <v>040501</v>
      </c>
      <c r="B60" s="3" t="str">
        <f>"2406120229"</f>
        <v>2406120229</v>
      </c>
      <c r="C60" s="4">
        <v>70</v>
      </c>
      <c r="D60" s="5" t="s">
        <v>5</v>
      </c>
    </row>
    <row r="61" spans="1:4" ht="18" customHeight="1">
      <c r="A61" s="3" t="str">
        <f t="shared" si="0"/>
        <v>040501</v>
      </c>
      <c r="B61" s="3" t="str">
        <f>"2406120230"</f>
        <v>2406120230</v>
      </c>
      <c r="C61" s="4">
        <v>61.5</v>
      </c>
      <c r="D61" s="5" t="s">
        <v>5</v>
      </c>
    </row>
    <row r="62" spans="1:4" ht="18" customHeight="1">
      <c r="A62" s="3" t="str">
        <f t="shared" si="0"/>
        <v>040501</v>
      </c>
      <c r="B62" s="3" t="str">
        <f>"2406120301"</f>
        <v>2406120301</v>
      </c>
      <c r="C62" s="4">
        <v>60.5</v>
      </c>
      <c r="D62" s="5" t="s">
        <v>5</v>
      </c>
    </row>
    <row r="63" spans="1:4" ht="18" customHeight="1">
      <c r="A63" s="3" t="str">
        <f t="shared" si="0"/>
        <v>040501</v>
      </c>
      <c r="B63" s="3" t="str">
        <f>"2406120302"</f>
        <v>2406120302</v>
      </c>
      <c r="C63" s="4">
        <v>0</v>
      </c>
      <c r="D63" s="5" t="s">
        <v>4</v>
      </c>
    </row>
    <row r="64" spans="1:4" ht="18" customHeight="1">
      <c r="A64" s="3" t="str">
        <f t="shared" si="0"/>
        <v>040501</v>
      </c>
      <c r="B64" s="3" t="str">
        <f>"2406120303"</f>
        <v>2406120303</v>
      </c>
      <c r="C64" s="4">
        <v>62.5</v>
      </c>
      <c r="D64" s="5" t="s">
        <v>5</v>
      </c>
    </row>
    <row r="65" spans="1:4" ht="18" customHeight="1">
      <c r="A65" s="3" t="str">
        <f t="shared" si="0"/>
        <v>040501</v>
      </c>
      <c r="B65" s="3" t="str">
        <f>"2406120304"</f>
        <v>2406120304</v>
      </c>
      <c r="C65" s="4">
        <v>64</v>
      </c>
      <c r="D65" s="5" t="s">
        <v>5</v>
      </c>
    </row>
    <row r="66" spans="1:4" ht="18" customHeight="1">
      <c r="A66" s="3" t="str">
        <f aca="true" t="shared" si="1" ref="A66:A129">"040501"</f>
        <v>040501</v>
      </c>
      <c r="B66" s="3" t="str">
        <f>"2406120305"</f>
        <v>2406120305</v>
      </c>
      <c r="C66" s="4">
        <v>52.5</v>
      </c>
      <c r="D66" s="5" t="s">
        <v>5</v>
      </c>
    </row>
    <row r="67" spans="1:4" ht="18" customHeight="1">
      <c r="A67" s="3" t="str">
        <f t="shared" si="1"/>
        <v>040501</v>
      </c>
      <c r="B67" s="3" t="str">
        <f>"2406120306"</f>
        <v>2406120306</v>
      </c>
      <c r="C67" s="4">
        <v>0</v>
      </c>
      <c r="D67" s="5" t="s">
        <v>4</v>
      </c>
    </row>
    <row r="68" spans="1:4" ht="18" customHeight="1">
      <c r="A68" s="3" t="str">
        <f t="shared" si="1"/>
        <v>040501</v>
      </c>
      <c r="B68" s="3" t="str">
        <f>"2406120307"</f>
        <v>2406120307</v>
      </c>
      <c r="C68" s="4">
        <v>55.5</v>
      </c>
      <c r="D68" s="5" t="s">
        <v>5</v>
      </c>
    </row>
    <row r="69" spans="1:4" ht="18" customHeight="1">
      <c r="A69" s="3" t="str">
        <f t="shared" si="1"/>
        <v>040501</v>
      </c>
      <c r="B69" s="3" t="str">
        <f>"2406120308"</f>
        <v>2406120308</v>
      </c>
      <c r="C69" s="4">
        <v>57</v>
      </c>
      <c r="D69" s="5" t="s">
        <v>5</v>
      </c>
    </row>
    <row r="70" spans="1:4" ht="18" customHeight="1">
      <c r="A70" s="3" t="str">
        <f t="shared" si="1"/>
        <v>040501</v>
      </c>
      <c r="B70" s="3" t="str">
        <f>"2406120309"</f>
        <v>2406120309</v>
      </c>
      <c r="C70" s="4">
        <v>55.5</v>
      </c>
      <c r="D70" s="5" t="s">
        <v>5</v>
      </c>
    </row>
    <row r="71" spans="1:4" ht="18" customHeight="1">
      <c r="A71" s="3" t="str">
        <f t="shared" si="1"/>
        <v>040501</v>
      </c>
      <c r="B71" s="3" t="str">
        <f>"2406120310"</f>
        <v>2406120310</v>
      </c>
      <c r="C71" s="4">
        <v>62</v>
      </c>
      <c r="D71" s="5" t="s">
        <v>5</v>
      </c>
    </row>
    <row r="72" spans="1:4" ht="18" customHeight="1">
      <c r="A72" s="3" t="str">
        <f t="shared" si="1"/>
        <v>040501</v>
      </c>
      <c r="B72" s="3" t="str">
        <f>"2406120311"</f>
        <v>2406120311</v>
      </c>
      <c r="C72" s="4">
        <v>70</v>
      </c>
      <c r="D72" s="5" t="s">
        <v>5</v>
      </c>
    </row>
    <row r="73" spans="1:4" ht="18" customHeight="1">
      <c r="A73" s="3" t="str">
        <f t="shared" si="1"/>
        <v>040501</v>
      </c>
      <c r="B73" s="3" t="str">
        <f>"2406120312"</f>
        <v>2406120312</v>
      </c>
      <c r="C73" s="4">
        <v>0</v>
      </c>
      <c r="D73" s="5" t="s">
        <v>4</v>
      </c>
    </row>
    <row r="74" spans="1:4" ht="18" customHeight="1">
      <c r="A74" s="3" t="str">
        <f t="shared" si="1"/>
        <v>040501</v>
      </c>
      <c r="B74" s="3" t="str">
        <f>"2406120313"</f>
        <v>2406120313</v>
      </c>
      <c r="C74" s="4">
        <v>54</v>
      </c>
      <c r="D74" s="5" t="s">
        <v>5</v>
      </c>
    </row>
    <row r="75" spans="1:4" ht="18" customHeight="1">
      <c r="A75" s="3" t="str">
        <f t="shared" si="1"/>
        <v>040501</v>
      </c>
      <c r="B75" s="3" t="str">
        <f>"2406120314"</f>
        <v>2406120314</v>
      </c>
      <c r="C75" s="4">
        <v>58</v>
      </c>
      <c r="D75" s="5" t="s">
        <v>5</v>
      </c>
    </row>
    <row r="76" spans="1:4" ht="18" customHeight="1">
      <c r="A76" s="3" t="str">
        <f t="shared" si="1"/>
        <v>040501</v>
      </c>
      <c r="B76" s="3" t="str">
        <f>"2406120315"</f>
        <v>2406120315</v>
      </c>
      <c r="C76" s="4">
        <v>47</v>
      </c>
      <c r="D76" s="5" t="s">
        <v>5</v>
      </c>
    </row>
    <row r="77" spans="1:4" ht="18" customHeight="1">
      <c r="A77" s="3" t="str">
        <f t="shared" si="1"/>
        <v>040501</v>
      </c>
      <c r="B77" s="3" t="str">
        <f>"2406120316"</f>
        <v>2406120316</v>
      </c>
      <c r="C77" s="4">
        <v>49</v>
      </c>
      <c r="D77" s="5" t="s">
        <v>5</v>
      </c>
    </row>
    <row r="78" spans="1:4" ht="18" customHeight="1">
      <c r="A78" s="3" t="str">
        <f t="shared" si="1"/>
        <v>040501</v>
      </c>
      <c r="B78" s="3" t="str">
        <f>"2406120317"</f>
        <v>2406120317</v>
      </c>
      <c r="C78" s="4">
        <v>0</v>
      </c>
      <c r="D78" s="5" t="s">
        <v>4</v>
      </c>
    </row>
    <row r="79" spans="1:4" ht="18" customHeight="1">
      <c r="A79" s="3" t="str">
        <f t="shared" si="1"/>
        <v>040501</v>
      </c>
      <c r="B79" s="3" t="str">
        <f>"2406120318"</f>
        <v>2406120318</v>
      </c>
      <c r="C79" s="4">
        <v>58</v>
      </c>
      <c r="D79" s="5" t="s">
        <v>5</v>
      </c>
    </row>
    <row r="80" spans="1:4" ht="18" customHeight="1">
      <c r="A80" s="3" t="str">
        <f t="shared" si="1"/>
        <v>040501</v>
      </c>
      <c r="B80" s="3" t="str">
        <f>"2406120319"</f>
        <v>2406120319</v>
      </c>
      <c r="C80" s="4">
        <v>65.5</v>
      </c>
      <c r="D80" s="5" t="s">
        <v>5</v>
      </c>
    </row>
    <row r="81" spans="1:4" ht="18" customHeight="1">
      <c r="A81" s="3" t="str">
        <f t="shared" si="1"/>
        <v>040501</v>
      </c>
      <c r="B81" s="3" t="str">
        <f>"2406120320"</f>
        <v>2406120320</v>
      </c>
      <c r="C81" s="4">
        <v>58</v>
      </c>
      <c r="D81" s="5" t="s">
        <v>5</v>
      </c>
    </row>
    <row r="82" spans="1:4" ht="18" customHeight="1">
      <c r="A82" s="3" t="str">
        <f t="shared" si="1"/>
        <v>040501</v>
      </c>
      <c r="B82" s="3" t="str">
        <f>"2406120321"</f>
        <v>2406120321</v>
      </c>
      <c r="C82" s="4">
        <v>0</v>
      </c>
      <c r="D82" s="5" t="s">
        <v>4</v>
      </c>
    </row>
    <row r="83" spans="1:4" ht="18" customHeight="1">
      <c r="A83" s="3" t="str">
        <f t="shared" si="1"/>
        <v>040501</v>
      </c>
      <c r="B83" s="3" t="str">
        <f>"2406120322"</f>
        <v>2406120322</v>
      </c>
      <c r="C83" s="4">
        <v>53</v>
      </c>
      <c r="D83" s="5" t="s">
        <v>5</v>
      </c>
    </row>
    <row r="84" spans="1:4" ht="18" customHeight="1">
      <c r="A84" s="3" t="str">
        <f t="shared" si="1"/>
        <v>040501</v>
      </c>
      <c r="B84" s="3" t="str">
        <f>"2406120323"</f>
        <v>2406120323</v>
      </c>
      <c r="C84" s="4">
        <v>65</v>
      </c>
      <c r="D84" s="5" t="s">
        <v>5</v>
      </c>
    </row>
    <row r="85" spans="1:4" ht="18" customHeight="1">
      <c r="A85" s="3" t="str">
        <f t="shared" si="1"/>
        <v>040501</v>
      </c>
      <c r="B85" s="3" t="str">
        <f>"2406120324"</f>
        <v>2406120324</v>
      </c>
      <c r="C85" s="4">
        <v>58</v>
      </c>
      <c r="D85" s="5" t="s">
        <v>5</v>
      </c>
    </row>
    <row r="86" spans="1:4" ht="18" customHeight="1">
      <c r="A86" s="3" t="str">
        <f t="shared" si="1"/>
        <v>040501</v>
      </c>
      <c r="B86" s="3" t="str">
        <f>"2406120325"</f>
        <v>2406120325</v>
      </c>
      <c r="C86" s="4">
        <v>57.5</v>
      </c>
      <c r="D86" s="5" t="s">
        <v>5</v>
      </c>
    </row>
    <row r="87" spans="1:4" ht="18" customHeight="1">
      <c r="A87" s="3" t="str">
        <f t="shared" si="1"/>
        <v>040501</v>
      </c>
      <c r="B87" s="3" t="str">
        <f>"2406120326"</f>
        <v>2406120326</v>
      </c>
      <c r="C87" s="4">
        <v>0</v>
      </c>
      <c r="D87" s="5" t="s">
        <v>4</v>
      </c>
    </row>
    <row r="88" spans="1:4" ht="18" customHeight="1">
      <c r="A88" s="3" t="str">
        <f t="shared" si="1"/>
        <v>040501</v>
      </c>
      <c r="B88" s="3" t="str">
        <f>"2406120327"</f>
        <v>2406120327</v>
      </c>
      <c r="C88" s="4">
        <v>70.5</v>
      </c>
      <c r="D88" s="5" t="s">
        <v>5</v>
      </c>
    </row>
    <row r="89" spans="1:4" ht="18" customHeight="1">
      <c r="A89" s="3" t="str">
        <f t="shared" si="1"/>
        <v>040501</v>
      </c>
      <c r="B89" s="3" t="str">
        <f>"2406120328"</f>
        <v>2406120328</v>
      </c>
      <c r="C89" s="4">
        <v>0</v>
      </c>
      <c r="D89" s="5" t="s">
        <v>4</v>
      </c>
    </row>
    <row r="90" spans="1:4" ht="18" customHeight="1">
      <c r="A90" s="3" t="str">
        <f t="shared" si="1"/>
        <v>040501</v>
      </c>
      <c r="B90" s="3" t="str">
        <f>"2406120329"</f>
        <v>2406120329</v>
      </c>
      <c r="C90" s="4">
        <v>62.5</v>
      </c>
      <c r="D90" s="5" t="s">
        <v>5</v>
      </c>
    </row>
    <row r="91" spans="1:4" ht="18" customHeight="1">
      <c r="A91" s="3" t="str">
        <f t="shared" si="1"/>
        <v>040501</v>
      </c>
      <c r="B91" s="3" t="str">
        <f>"2406120330"</f>
        <v>2406120330</v>
      </c>
      <c r="C91" s="4">
        <v>49</v>
      </c>
      <c r="D91" s="5" t="s">
        <v>5</v>
      </c>
    </row>
    <row r="92" spans="1:4" ht="18" customHeight="1">
      <c r="A92" s="3" t="str">
        <f t="shared" si="1"/>
        <v>040501</v>
      </c>
      <c r="B92" s="3" t="str">
        <f>"2406120401"</f>
        <v>2406120401</v>
      </c>
      <c r="C92" s="4">
        <v>0</v>
      </c>
      <c r="D92" s="5" t="s">
        <v>4</v>
      </c>
    </row>
    <row r="93" spans="1:4" ht="18" customHeight="1">
      <c r="A93" s="3" t="str">
        <f t="shared" si="1"/>
        <v>040501</v>
      </c>
      <c r="B93" s="3" t="str">
        <f>"2406120402"</f>
        <v>2406120402</v>
      </c>
      <c r="C93" s="4">
        <v>67</v>
      </c>
      <c r="D93" s="5" t="s">
        <v>5</v>
      </c>
    </row>
    <row r="94" spans="1:4" ht="18" customHeight="1">
      <c r="A94" s="3" t="str">
        <f t="shared" si="1"/>
        <v>040501</v>
      </c>
      <c r="B94" s="3" t="str">
        <f>"2406120403"</f>
        <v>2406120403</v>
      </c>
      <c r="C94" s="4">
        <v>54.5</v>
      </c>
      <c r="D94" s="5" t="s">
        <v>5</v>
      </c>
    </row>
    <row r="95" spans="1:4" ht="18" customHeight="1">
      <c r="A95" s="3" t="str">
        <f t="shared" si="1"/>
        <v>040501</v>
      </c>
      <c r="B95" s="3" t="str">
        <f>"2406120404"</f>
        <v>2406120404</v>
      </c>
      <c r="C95" s="4">
        <v>0</v>
      </c>
      <c r="D95" s="5" t="s">
        <v>4</v>
      </c>
    </row>
    <row r="96" spans="1:4" ht="18" customHeight="1">
      <c r="A96" s="3" t="str">
        <f t="shared" si="1"/>
        <v>040501</v>
      </c>
      <c r="B96" s="3" t="str">
        <f>"2406120405"</f>
        <v>2406120405</v>
      </c>
      <c r="C96" s="4">
        <v>59</v>
      </c>
      <c r="D96" s="5" t="s">
        <v>5</v>
      </c>
    </row>
    <row r="97" spans="1:4" ht="18" customHeight="1">
      <c r="A97" s="3" t="str">
        <f t="shared" si="1"/>
        <v>040501</v>
      </c>
      <c r="B97" s="3" t="str">
        <f>"2406120406"</f>
        <v>2406120406</v>
      </c>
      <c r="C97" s="4">
        <v>0</v>
      </c>
      <c r="D97" s="5" t="s">
        <v>4</v>
      </c>
    </row>
    <row r="98" spans="1:4" ht="18" customHeight="1">
      <c r="A98" s="3" t="str">
        <f t="shared" si="1"/>
        <v>040501</v>
      </c>
      <c r="B98" s="3" t="str">
        <f>"2406120407"</f>
        <v>2406120407</v>
      </c>
      <c r="C98" s="4">
        <v>57.5</v>
      </c>
      <c r="D98" s="5" t="s">
        <v>5</v>
      </c>
    </row>
    <row r="99" spans="1:4" ht="18" customHeight="1">
      <c r="A99" s="3" t="str">
        <f t="shared" si="1"/>
        <v>040501</v>
      </c>
      <c r="B99" s="3" t="str">
        <f>"2406120408"</f>
        <v>2406120408</v>
      </c>
      <c r="C99" s="4">
        <v>0</v>
      </c>
      <c r="D99" s="5" t="s">
        <v>4</v>
      </c>
    </row>
    <row r="100" spans="1:4" ht="18" customHeight="1">
      <c r="A100" s="3" t="str">
        <f t="shared" si="1"/>
        <v>040501</v>
      </c>
      <c r="B100" s="3" t="str">
        <f>"2406120409"</f>
        <v>2406120409</v>
      </c>
      <c r="C100" s="4">
        <v>57</v>
      </c>
      <c r="D100" s="5" t="s">
        <v>5</v>
      </c>
    </row>
    <row r="101" spans="1:4" ht="18" customHeight="1">
      <c r="A101" s="3" t="str">
        <f t="shared" si="1"/>
        <v>040501</v>
      </c>
      <c r="B101" s="3" t="str">
        <f>"2406120410"</f>
        <v>2406120410</v>
      </c>
      <c r="C101" s="4">
        <v>57</v>
      </c>
      <c r="D101" s="5" t="s">
        <v>5</v>
      </c>
    </row>
    <row r="102" spans="1:4" ht="18" customHeight="1">
      <c r="A102" s="3" t="str">
        <f t="shared" si="1"/>
        <v>040501</v>
      </c>
      <c r="B102" s="3" t="str">
        <f>"2406120411"</f>
        <v>2406120411</v>
      </c>
      <c r="C102" s="4">
        <v>60</v>
      </c>
      <c r="D102" s="5" t="s">
        <v>5</v>
      </c>
    </row>
    <row r="103" spans="1:4" ht="18" customHeight="1">
      <c r="A103" s="3" t="str">
        <f t="shared" si="1"/>
        <v>040501</v>
      </c>
      <c r="B103" s="3" t="str">
        <f>"2406120412"</f>
        <v>2406120412</v>
      </c>
      <c r="C103" s="4">
        <v>8</v>
      </c>
      <c r="D103" s="5" t="s">
        <v>5</v>
      </c>
    </row>
    <row r="104" spans="1:4" ht="18" customHeight="1">
      <c r="A104" s="3" t="str">
        <f t="shared" si="1"/>
        <v>040501</v>
      </c>
      <c r="B104" s="3" t="str">
        <f>"2406120413"</f>
        <v>2406120413</v>
      </c>
      <c r="C104" s="4">
        <v>56</v>
      </c>
      <c r="D104" s="5" t="s">
        <v>5</v>
      </c>
    </row>
    <row r="105" spans="1:4" ht="18" customHeight="1">
      <c r="A105" s="3" t="str">
        <f t="shared" si="1"/>
        <v>040501</v>
      </c>
      <c r="B105" s="3" t="str">
        <f>"2406120414"</f>
        <v>2406120414</v>
      </c>
      <c r="C105" s="4">
        <v>61</v>
      </c>
      <c r="D105" s="5" t="s">
        <v>5</v>
      </c>
    </row>
    <row r="106" spans="1:4" ht="18" customHeight="1">
      <c r="A106" s="3" t="str">
        <f t="shared" si="1"/>
        <v>040501</v>
      </c>
      <c r="B106" s="3" t="str">
        <f>"2406120415"</f>
        <v>2406120415</v>
      </c>
      <c r="C106" s="4">
        <v>56.5</v>
      </c>
      <c r="D106" s="5" t="s">
        <v>5</v>
      </c>
    </row>
    <row r="107" spans="1:4" ht="18" customHeight="1">
      <c r="A107" s="3" t="str">
        <f t="shared" si="1"/>
        <v>040501</v>
      </c>
      <c r="B107" s="3" t="str">
        <f>"2406120416"</f>
        <v>2406120416</v>
      </c>
      <c r="C107" s="4">
        <v>0</v>
      </c>
      <c r="D107" s="5" t="s">
        <v>4</v>
      </c>
    </row>
    <row r="108" spans="1:4" ht="18" customHeight="1">
      <c r="A108" s="3" t="str">
        <f t="shared" si="1"/>
        <v>040501</v>
      </c>
      <c r="B108" s="3" t="str">
        <f>"2406120417"</f>
        <v>2406120417</v>
      </c>
      <c r="C108" s="4">
        <v>62</v>
      </c>
      <c r="D108" s="5" t="s">
        <v>5</v>
      </c>
    </row>
    <row r="109" spans="1:4" ht="18" customHeight="1">
      <c r="A109" s="3" t="str">
        <f t="shared" si="1"/>
        <v>040501</v>
      </c>
      <c r="B109" s="3" t="str">
        <f>"2406120418"</f>
        <v>2406120418</v>
      </c>
      <c r="C109" s="4">
        <v>0</v>
      </c>
      <c r="D109" s="5" t="s">
        <v>4</v>
      </c>
    </row>
    <row r="110" spans="1:4" ht="18" customHeight="1">
      <c r="A110" s="3" t="str">
        <f t="shared" si="1"/>
        <v>040501</v>
      </c>
      <c r="B110" s="3" t="str">
        <f>"2406120419"</f>
        <v>2406120419</v>
      </c>
      <c r="C110" s="4">
        <v>64</v>
      </c>
      <c r="D110" s="5" t="s">
        <v>5</v>
      </c>
    </row>
    <row r="111" spans="1:4" ht="18" customHeight="1">
      <c r="A111" s="3" t="str">
        <f t="shared" si="1"/>
        <v>040501</v>
      </c>
      <c r="B111" s="3" t="str">
        <f>"2406120420"</f>
        <v>2406120420</v>
      </c>
      <c r="C111" s="4">
        <v>0</v>
      </c>
      <c r="D111" s="5" t="s">
        <v>4</v>
      </c>
    </row>
    <row r="112" spans="1:4" ht="18" customHeight="1">
      <c r="A112" s="3" t="str">
        <f t="shared" si="1"/>
        <v>040501</v>
      </c>
      <c r="B112" s="3" t="str">
        <f>"2406120421"</f>
        <v>2406120421</v>
      </c>
      <c r="C112" s="4">
        <v>55</v>
      </c>
      <c r="D112" s="5" t="s">
        <v>5</v>
      </c>
    </row>
    <row r="113" spans="1:4" ht="18" customHeight="1">
      <c r="A113" s="3" t="str">
        <f t="shared" si="1"/>
        <v>040501</v>
      </c>
      <c r="B113" s="3" t="str">
        <f>"2406120422"</f>
        <v>2406120422</v>
      </c>
      <c r="C113" s="4">
        <v>57</v>
      </c>
      <c r="D113" s="5" t="s">
        <v>5</v>
      </c>
    </row>
    <row r="114" spans="1:4" ht="18" customHeight="1">
      <c r="A114" s="3" t="str">
        <f t="shared" si="1"/>
        <v>040501</v>
      </c>
      <c r="B114" s="3" t="str">
        <f>"2406120423"</f>
        <v>2406120423</v>
      </c>
      <c r="C114" s="4">
        <v>0</v>
      </c>
      <c r="D114" s="5" t="s">
        <v>4</v>
      </c>
    </row>
    <row r="115" spans="1:4" ht="18" customHeight="1">
      <c r="A115" s="3" t="str">
        <f t="shared" si="1"/>
        <v>040501</v>
      </c>
      <c r="B115" s="3" t="str">
        <f>"2406120424"</f>
        <v>2406120424</v>
      </c>
      <c r="C115" s="4">
        <v>63</v>
      </c>
      <c r="D115" s="5" t="s">
        <v>5</v>
      </c>
    </row>
    <row r="116" spans="1:4" ht="18" customHeight="1">
      <c r="A116" s="3" t="str">
        <f t="shared" si="1"/>
        <v>040501</v>
      </c>
      <c r="B116" s="3" t="str">
        <f>"2406120425"</f>
        <v>2406120425</v>
      </c>
      <c r="C116" s="4">
        <v>68.5</v>
      </c>
      <c r="D116" s="5" t="s">
        <v>5</v>
      </c>
    </row>
    <row r="117" spans="1:4" ht="18" customHeight="1">
      <c r="A117" s="3" t="str">
        <f t="shared" si="1"/>
        <v>040501</v>
      </c>
      <c r="B117" s="3" t="str">
        <f>"2406120426"</f>
        <v>2406120426</v>
      </c>
      <c r="C117" s="4">
        <v>54.5</v>
      </c>
      <c r="D117" s="5" t="s">
        <v>5</v>
      </c>
    </row>
    <row r="118" spans="1:4" ht="18" customHeight="1">
      <c r="A118" s="3" t="str">
        <f t="shared" si="1"/>
        <v>040501</v>
      </c>
      <c r="B118" s="3" t="str">
        <f>"2406120427"</f>
        <v>2406120427</v>
      </c>
      <c r="C118" s="4">
        <v>55</v>
      </c>
      <c r="D118" s="5" t="s">
        <v>5</v>
      </c>
    </row>
    <row r="119" spans="1:4" ht="18" customHeight="1">
      <c r="A119" s="3" t="str">
        <f t="shared" si="1"/>
        <v>040501</v>
      </c>
      <c r="B119" s="3" t="str">
        <f>"2406120428"</f>
        <v>2406120428</v>
      </c>
      <c r="C119" s="4">
        <v>68.5</v>
      </c>
      <c r="D119" s="5" t="s">
        <v>5</v>
      </c>
    </row>
    <row r="120" spans="1:4" ht="18" customHeight="1">
      <c r="A120" s="3" t="str">
        <f t="shared" si="1"/>
        <v>040501</v>
      </c>
      <c r="B120" s="3" t="str">
        <f>"2406120429"</f>
        <v>2406120429</v>
      </c>
      <c r="C120" s="4">
        <v>0</v>
      </c>
      <c r="D120" s="5" t="s">
        <v>4</v>
      </c>
    </row>
    <row r="121" spans="1:4" ht="18" customHeight="1">
      <c r="A121" s="3" t="str">
        <f t="shared" si="1"/>
        <v>040501</v>
      </c>
      <c r="B121" s="3" t="str">
        <f>"2406120430"</f>
        <v>2406120430</v>
      </c>
      <c r="C121" s="4">
        <v>61</v>
      </c>
      <c r="D121" s="5" t="s">
        <v>5</v>
      </c>
    </row>
    <row r="122" spans="1:4" ht="18" customHeight="1">
      <c r="A122" s="3" t="str">
        <f t="shared" si="1"/>
        <v>040501</v>
      </c>
      <c r="B122" s="3" t="str">
        <f>"2406120501"</f>
        <v>2406120501</v>
      </c>
      <c r="C122" s="4">
        <v>64.5</v>
      </c>
      <c r="D122" s="5" t="s">
        <v>5</v>
      </c>
    </row>
    <row r="123" spans="1:4" ht="18" customHeight="1">
      <c r="A123" s="3" t="str">
        <f t="shared" si="1"/>
        <v>040501</v>
      </c>
      <c r="B123" s="3" t="str">
        <f>"2406120502"</f>
        <v>2406120502</v>
      </c>
      <c r="C123" s="4">
        <v>48.5</v>
      </c>
      <c r="D123" s="5" t="s">
        <v>5</v>
      </c>
    </row>
    <row r="124" spans="1:4" ht="18" customHeight="1">
      <c r="A124" s="3" t="str">
        <f t="shared" si="1"/>
        <v>040501</v>
      </c>
      <c r="B124" s="3" t="str">
        <f>"2406120503"</f>
        <v>2406120503</v>
      </c>
      <c r="C124" s="4">
        <v>0</v>
      </c>
      <c r="D124" s="5" t="s">
        <v>4</v>
      </c>
    </row>
    <row r="125" spans="1:4" ht="18" customHeight="1">
      <c r="A125" s="3" t="str">
        <f t="shared" si="1"/>
        <v>040501</v>
      </c>
      <c r="B125" s="3" t="str">
        <f>"2406120504"</f>
        <v>2406120504</v>
      </c>
      <c r="C125" s="4">
        <v>0</v>
      </c>
      <c r="D125" s="5" t="s">
        <v>4</v>
      </c>
    </row>
    <row r="126" spans="1:4" ht="18" customHeight="1">
      <c r="A126" s="3" t="str">
        <f t="shared" si="1"/>
        <v>040501</v>
      </c>
      <c r="B126" s="3" t="str">
        <f>"2406120505"</f>
        <v>2406120505</v>
      </c>
      <c r="C126" s="4">
        <v>50</v>
      </c>
      <c r="D126" s="5" t="s">
        <v>5</v>
      </c>
    </row>
    <row r="127" spans="1:4" ht="18" customHeight="1">
      <c r="A127" s="3" t="str">
        <f t="shared" si="1"/>
        <v>040501</v>
      </c>
      <c r="B127" s="3" t="str">
        <f>"2406120506"</f>
        <v>2406120506</v>
      </c>
      <c r="C127" s="4">
        <v>59</v>
      </c>
      <c r="D127" s="5" t="s">
        <v>5</v>
      </c>
    </row>
    <row r="128" spans="1:4" ht="18" customHeight="1">
      <c r="A128" s="3" t="str">
        <f t="shared" si="1"/>
        <v>040501</v>
      </c>
      <c r="B128" s="3" t="str">
        <f>"2406120507"</f>
        <v>2406120507</v>
      </c>
      <c r="C128" s="4">
        <v>59.5</v>
      </c>
      <c r="D128" s="5" t="s">
        <v>5</v>
      </c>
    </row>
    <row r="129" spans="1:4" ht="18" customHeight="1">
      <c r="A129" s="3" t="str">
        <f t="shared" si="1"/>
        <v>040501</v>
      </c>
      <c r="B129" s="3" t="str">
        <f>"2406120508"</f>
        <v>2406120508</v>
      </c>
      <c r="C129" s="4">
        <v>68</v>
      </c>
      <c r="D129" s="5" t="s">
        <v>5</v>
      </c>
    </row>
    <row r="130" spans="1:4" ht="18" customHeight="1">
      <c r="A130" s="3" t="str">
        <f aca="true" t="shared" si="2" ref="A130:A150">"040501"</f>
        <v>040501</v>
      </c>
      <c r="B130" s="3" t="str">
        <f>"2406120509"</f>
        <v>2406120509</v>
      </c>
      <c r="C130" s="4">
        <v>60</v>
      </c>
      <c r="D130" s="5" t="s">
        <v>5</v>
      </c>
    </row>
    <row r="131" spans="1:4" ht="18" customHeight="1">
      <c r="A131" s="3" t="str">
        <f t="shared" si="2"/>
        <v>040501</v>
      </c>
      <c r="B131" s="3" t="str">
        <f>"2406120510"</f>
        <v>2406120510</v>
      </c>
      <c r="C131" s="4">
        <v>52</v>
      </c>
      <c r="D131" s="5" t="s">
        <v>5</v>
      </c>
    </row>
    <row r="132" spans="1:4" ht="18" customHeight="1">
      <c r="A132" s="3" t="str">
        <f t="shared" si="2"/>
        <v>040501</v>
      </c>
      <c r="B132" s="3" t="str">
        <f>"2406120511"</f>
        <v>2406120511</v>
      </c>
      <c r="C132" s="4">
        <v>0</v>
      </c>
      <c r="D132" s="5" t="s">
        <v>4</v>
      </c>
    </row>
    <row r="133" spans="1:4" ht="18" customHeight="1">
      <c r="A133" s="3" t="str">
        <f t="shared" si="2"/>
        <v>040501</v>
      </c>
      <c r="B133" s="3" t="str">
        <f>"2406120512"</f>
        <v>2406120512</v>
      </c>
      <c r="C133" s="4">
        <v>65</v>
      </c>
      <c r="D133" s="5" t="s">
        <v>5</v>
      </c>
    </row>
    <row r="134" spans="1:4" ht="18" customHeight="1">
      <c r="A134" s="3" t="str">
        <f t="shared" si="2"/>
        <v>040501</v>
      </c>
      <c r="B134" s="3" t="str">
        <f>"2406120513"</f>
        <v>2406120513</v>
      </c>
      <c r="C134" s="4">
        <v>76.5</v>
      </c>
      <c r="D134" s="5" t="s">
        <v>5</v>
      </c>
    </row>
    <row r="135" spans="1:4" ht="18" customHeight="1">
      <c r="A135" s="3" t="str">
        <f t="shared" si="2"/>
        <v>040501</v>
      </c>
      <c r="B135" s="3" t="str">
        <f>"2406120514"</f>
        <v>2406120514</v>
      </c>
      <c r="C135" s="4">
        <v>55.5</v>
      </c>
      <c r="D135" s="5" t="s">
        <v>5</v>
      </c>
    </row>
    <row r="136" spans="1:4" ht="18" customHeight="1">
      <c r="A136" s="3" t="str">
        <f t="shared" si="2"/>
        <v>040501</v>
      </c>
      <c r="B136" s="3" t="str">
        <f>"2406120515"</f>
        <v>2406120515</v>
      </c>
      <c r="C136" s="4">
        <v>0</v>
      </c>
      <c r="D136" s="5" t="s">
        <v>4</v>
      </c>
    </row>
    <row r="137" spans="1:4" ht="18" customHeight="1">
      <c r="A137" s="3" t="str">
        <f t="shared" si="2"/>
        <v>040501</v>
      </c>
      <c r="B137" s="3" t="str">
        <f>"2406120516"</f>
        <v>2406120516</v>
      </c>
      <c r="C137" s="4">
        <v>64.5</v>
      </c>
      <c r="D137" s="5" t="s">
        <v>5</v>
      </c>
    </row>
    <row r="138" spans="1:4" ht="18" customHeight="1">
      <c r="A138" s="3" t="str">
        <f t="shared" si="2"/>
        <v>040501</v>
      </c>
      <c r="B138" s="3" t="str">
        <f>"2406120517"</f>
        <v>2406120517</v>
      </c>
      <c r="C138" s="4">
        <v>0</v>
      </c>
      <c r="D138" s="5" t="s">
        <v>4</v>
      </c>
    </row>
    <row r="139" spans="1:4" ht="18" customHeight="1">
      <c r="A139" s="3" t="str">
        <f t="shared" si="2"/>
        <v>040501</v>
      </c>
      <c r="B139" s="3" t="str">
        <f>"2406120518"</f>
        <v>2406120518</v>
      </c>
      <c r="C139" s="4">
        <v>0</v>
      </c>
      <c r="D139" s="5" t="s">
        <v>4</v>
      </c>
    </row>
    <row r="140" spans="1:4" ht="18" customHeight="1">
      <c r="A140" s="3" t="str">
        <f t="shared" si="2"/>
        <v>040501</v>
      </c>
      <c r="B140" s="3" t="str">
        <f>"2406120519"</f>
        <v>2406120519</v>
      </c>
      <c r="C140" s="4">
        <v>64</v>
      </c>
      <c r="D140" s="5" t="s">
        <v>5</v>
      </c>
    </row>
    <row r="141" spans="1:4" ht="18" customHeight="1">
      <c r="A141" s="3" t="str">
        <f t="shared" si="2"/>
        <v>040501</v>
      </c>
      <c r="B141" s="3" t="str">
        <f>"2406120520"</f>
        <v>2406120520</v>
      </c>
      <c r="C141" s="4">
        <v>59</v>
      </c>
      <c r="D141" s="5" t="s">
        <v>5</v>
      </c>
    </row>
    <row r="142" spans="1:4" ht="18" customHeight="1">
      <c r="A142" s="3" t="str">
        <f t="shared" si="2"/>
        <v>040501</v>
      </c>
      <c r="B142" s="3" t="str">
        <f>"2406120521"</f>
        <v>2406120521</v>
      </c>
      <c r="C142" s="4">
        <v>59.5</v>
      </c>
      <c r="D142" s="5" t="s">
        <v>5</v>
      </c>
    </row>
    <row r="143" spans="1:4" ht="18" customHeight="1">
      <c r="A143" s="3" t="str">
        <f t="shared" si="2"/>
        <v>040501</v>
      </c>
      <c r="B143" s="3" t="str">
        <f>"2406120522"</f>
        <v>2406120522</v>
      </c>
      <c r="C143" s="4">
        <v>57</v>
      </c>
      <c r="D143" s="5" t="s">
        <v>5</v>
      </c>
    </row>
    <row r="144" spans="1:4" ht="18" customHeight="1">
      <c r="A144" s="3" t="str">
        <f t="shared" si="2"/>
        <v>040501</v>
      </c>
      <c r="B144" s="3" t="str">
        <f>"2406120523"</f>
        <v>2406120523</v>
      </c>
      <c r="C144" s="4">
        <v>59</v>
      </c>
      <c r="D144" s="5" t="s">
        <v>5</v>
      </c>
    </row>
    <row r="145" spans="1:4" ht="18" customHeight="1">
      <c r="A145" s="3" t="str">
        <f t="shared" si="2"/>
        <v>040501</v>
      </c>
      <c r="B145" s="3" t="str">
        <f>"2406120524"</f>
        <v>2406120524</v>
      </c>
      <c r="C145" s="4">
        <v>51</v>
      </c>
      <c r="D145" s="5" t="s">
        <v>5</v>
      </c>
    </row>
    <row r="146" spans="1:4" ht="18" customHeight="1">
      <c r="A146" s="3" t="str">
        <f t="shared" si="2"/>
        <v>040501</v>
      </c>
      <c r="B146" s="3" t="str">
        <f>"2406120525"</f>
        <v>2406120525</v>
      </c>
      <c r="C146" s="4">
        <v>53.5</v>
      </c>
      <c r="D146" s="5" t="s">
        <v>5</v>
      </c>
    </row>
    <row r="147" spans="1:4" ht="18" customHeight="1">
      <c r="A147" s="3" t="str">
        <f t="shared" si="2"/>
        <v>040501</v>
      </c>
      <c r="B147" s="3" t="str">
        <f>"2406120526"</f>
        <v>2406120526</v>
      </c>
      <c r="C147" s="4">
        <v>46.5</v>
      </c>
      <c r="D147" s="5" t="s">
        <v>5</v>
      </c>
    </row>
    <row r="148" spans="1:4" ht="18" customHeight="1">
      <c r="A148" s="3" t="str">
        <f t="shared" si="2"/>
        <v>040501</v>
      </c>
      <c r="B148" s="3" t="str">
        <f>"2406120527"</f>
        <v>2406120527</v>
      </c>
      <c r="C148" s="4">
        <v>52</v>
      </c>
      <c r="D148" s="5" t="s">
        <v>5</v>
      </c>
    </row>
    <row r="149" spans="1:4" ht="18" customHeight="1">
      <c r="A149" s="3" t="str">
        <f t="shared" si="2"/>
        <v>040501</v>
      </c>
      <c r="B149" s="3" t="str">
        <f>"2406120528"</f>
        <v>2406120528</v>
      </c>
      <c r="C149" s="4">
        <v>37</v>
      </c>
      <c r="D149" s="5" t="s">
        <v>5</v>
      </c>
    </row>
    <row r="150" spans="1:4" ht="18" customHeight="1">
      <c r="A150" s="3" t="str">
        <f t="shared" si="2"/>
        <v>040501</v>
      </c>
      <c r="B150" s="3" t="str">
        <f>"2406120529"</f>
        <v>2406120529</v>
      </c>
      <c r="C150" s="4">
        <v>0</v>
      </c>
      <c r="D150" s="5" t="s">
        <v>4</v>
      </c>
    </row>
    <row r="151" spans="1:4" ht="18" customHeight="1">
      <c r="A151" s="3" t="str">
        <f aca="true" t="shared" si="3" ref="A151:A214">"040502"</f>
        <v>040502</v>
      </c>
      <c r="B151" s="3" t="str">
        <f>"2406120601"</f>
        <v>2406120601</v>
      </c>
      <c r="C151" s="4">
        <v>77</v>
      </c>
      <c r="D151" s="5" t="s">
        <v>5</v>
      </c>
    </row>
    <row r="152" spans="1:4" ht="18" customHeight="1">
      <c r="A152" s="3" t="str">
        <f t="shared" si="3"/>
        <v>040502</v>
      </c>
      <c r="B152" s="3" t="str">
        <f>"2406120602"</f>
        <v>2406120602</v>
      </c>
      <c r="C152" s="4">
        <v>77.5</v>
      </c>
      <c r="D152" s="5" t="s">
        <v>5</v>
      </c>
    </row>
    <row r="153" spans="1:4" ht="18" customHeight="1">
      <c r="A153" s="3" t="str">
        <f t="shared" si="3"/>
        <v>040502</v>
      </c>
      <c r="B153" s="3" t="str">
        <f>"2406120603"</f>
        <v>2406120603</v>
      </c>
      <c r="C153" s="4">
        <v>62</v>
      </c>
      <c r="D153" s="5" t="s">
        <v>5</v>
      </c>
    </row>
    <row r="154" spans="1:4" ht="18" customHeight="1">
      <c r="A154" s="3" t="str">
        <f t="shared" si="3"/>
        <v>040502</v>
      </c>
      <c r="B154" s="3" t="str">
        <f>"2406120604"</f>
        <v>2406120604</v>
      </c>
      <c r="C154" s="4">
        <v>72</v>
      </c>
      <c r="D154" s="5" t="s">
        <v>5</v>
      </c>
    </row>
    <row r="155" spans="1:4" ht="18" customHeight="1">
      <c r="A155" s="3" t="str">
        <f t="shared" si="3"/>
        <v>040502</v>
      </c>
      <c r="B155" s="3" t="str">
        <f>"2406120605"</f>
        <v>2406120605</v>
      </c>
      <c r="C155" s="4">
        <v>85</v>
      </c>
      <c r="D155" s="5" t="s">
        <v>5</v>
      </c>
    </row>
    <row r="156" spans="1:4" ht="18" customHeight="1">
      <c r="A156" s="3" t="str">
        <f t="shared" si="3"/>
        <v>040502</v>
      </c>
      <c r="B156" s="3" t="str">
        <f>"2406120606"</f>
        <v>2406120606</v>
      </c>
      <c r="C156" s="4">
        <v>0</v>
      </c>
      <c r="D156" s="5" t="s">
        <v>4</v>
      </c>
    </row>
    <row r="157" spans="1:4" ht="18" customHeight="1">
      <c r="A157" s="3" t="str">
        <f t="shared" si="3"/>
        <v>040502</v>
      </c>
      <c r="B157" s="3" t="str">
        <f>"2406120607"</f>
        <v>2406120607</v>
      </c>
      <c r="C157" s="4">
        <v>84.5</v>
      </c>
      <c r="D157" s="5" t="s">
        <v>5</v>
      </c>
    </row>
    <row r="158" spans="1:4" ht="18" customHeight="1">
      <c r="A158" s="3" t="str">
        <f t="shared" si="3"/>
        <v>040502</v>
      </c>
      <c r="B158" s="3" t="str">
        <f>"2406120608"</f>
        <v>2406120608</v>
      </c>
      <c r="C158" s="4">
        <v>57</v>
      </c>
      <c r="D158" s="5" t="s">
        <v>5</v>
      </c>
    </row>
    <row r="159" spans="1:4" ht="18" customHeight="1">
      <c r="A159" s="3" t="str">
        <f t="shared" si="3"/>
        <v>040502</v>
      </c>
      <c r="B159" s="3" t="str">
        <f>"2406120609"</f>
        <v>2406120609</v>
      </c>
      <c r="C159" s="4">
        <v>60</v>
      </c>
      <c r="D159" s="5" t="s">
        <v>5</v>
      </c>
    </row>
    <row r="160" spans="1:4" ht="18" customHeight="1">
      <c r="A160" s="3" t="str">
        <f t="shared" si="3"/>
        <v>040502</v>
      </c>
      <c r="B160" s="3" t="str">
        <f>"2406120610"</f>
        <v>2406120610</v>
      </c>
      <c r="C160" s="4">
        <v>66</v>
      </c>
      <c r="D160" s="5" t="s">
        <v>5</v>
      </c>
    </row>
    <row r="161" spans="1:4" ht="18" customHeight="1">
      <c r="A161" s="3" t="str">
        <f t="shared" si="3"/>
        <v>040502</v>
      </c>
      <c r="B161" s="3" t="str">
        <f>"2406120611"</f>
        <v>2406120611</v>
      </c>
      <c r="C161" s="4">
        <v>52</v>
      </c>
      <c r="D161" s="5" t="s">
        <v>5</v>
      </c>
    </row>
    <row r="162" spans="1:4" ht="18" customHeight="1">
      <c r="A162" s="3" t="str">
        <f t="shared" si="3"/>
        <v>040502</v>
      </c>
      <c r="B162" s="3" t="str">
        <f>"2406120612"</f>
        <v>2406120612</v>
      </c>
      <c r="C162" s="4">
        <v>61</v>
      </c>
      <c r="D162" s="5" t="s">
        <v>5</v>
      </c>
    </row>
    <row r="163" spans="1:4" ht="18" customHeight="1">
      <c r="A163" s="3" t="str">
        <f t="shared" si="3"/>
        <v>040502</v>
      </c>
      <c r="B163" s="3" t="str">
        <f>"2406120613"</f>
        <v>2406120613</v>
      </c>
      <c r="C163" s="4">
        <v>88</v>
      </c>
      <c r="D163" s="5" t="s">
        <v>5</v>
      </c>
    </row>
    <row r="164" spans="1:4" ht="18" customHeight="1">
      <c r="A164" s="3" t="str">
        <f t="shared" si="3"/>
        <v>040502</v>
      </c>
      <c r="B164" s="3" t="str">
        <f>"2406120614"</f>
        <v>2406120614</v>
      </c>
      <c r="C164" s="4">
        <v>54</v>
      </c>
      <c r="D164" s="5" t="s">
        <v>5</v>
      </c>
    </row>
    <row r="165" spans="1:4" ht="18" customHeight="1">
      <c r="A165" s="3" t="str">
        <f t="shared" si="3"/>
        <v>040502</v>
      </c>
      <c r="B165" s="3" t="str">
        <f>"2406120615"</f>
        <v>2406120615</v>
      </c>
      <c r="C165" s="4">
        <v>71</v>
      </c>
      <c r="D165" s="5" t="s">
        <v>5</v>
      </c>
    </row>
    <row r="166" spans="1:4" ht="18" customHeight="1">
      <c r="A166" s="3" t="str">
        <f t="shared" si="3"/>
        <v>040502</v>
      </c>
      <c r="B166" s="3" t="str">
        <f>"2406120616"</f>
        <v>2406120616</v>
      </c>
      <c r="C166" s="4">
        <v>72.5</v>
      </c>
      <c r="D166" s="5" t="s">
        <v>5</v>
      </c>
    </row>
    <row r="167" spans="1:4" ht="18" customHeight="1">
      <c r="A167" s="3" t="str">
        <f t="shared" si="3"/>
        <v>040502</v>
      </c>
      <c r="B167" s="3" t="str">
        <f>"2406120617"</f>
        <v>2406120617</v>
      </c>
      <c r="C167" s="4">
        <v>81</v>
      </c>
      <c r="D167" s="5" t="s">
        <v>5</v>
      </c>
    </row>
    <row r="168" spans="1:4" ht="18" customHeight="1">
      <c r="A168" s="3" t="str">
        <f t="shared" si="3"/>
        <v>040502</v>
      </c>
      <c r="B168" s="3" t="str">
        <f>"2406120618"</f>
        <v>2406120618</v>
      </c>
      <c r="C168" s="4">
        <v>84</v>
      </c>
      <c r="D168" s="5" t="s">
        <v>5</v>
      </c>
    </row>
    <row r="169" spans="1:4" ht="18" customHeight="1">
      <c r="A169" s="3" t="str">
        <f t="shared" si="3"/>
        <v>040502</v>
      </c>
      <c r="B169" s="3" t="str">
        <f>"2406120619"</f>
        <v>2406120619</v>
      </c>
      <c r="C169" s="4">
        <v>62.5</v>
      </c>
      <c r="D169" s="5" t="s">
        <v>5</v>
      </c>
    </row>
    <row r="170" spans="1:4" ht="18" customHeight="1">
      <c r="A170" s="3" t="str">
        <f t="shared" si="3"/>
        <v>040502</v>
      </c>
      <c r="B170" s="3" t="str">
        <f>"2406120620"</f>
        <v>2406120620</v>
      </c>
      <c r="C170" s="4">
        <v>55.5</v>
      </c>
      <c r="D170" s="5" t="s">
        <v>5</v>
      </c>
    </row>
    <row r="171" spans="1:4" ht="18" customHeight="1">
      <c r="A171" s="3" t="str">
        <f t="shared" si="3"/>
        <v>040502</v>
      </c>
      <c r="B171" s="3" t="str">
        <f>"2406120621"</f>
        <v>2406120621</v>
      </c>
      <c r="C171" s="4">
        <v>0</v>
      </c>
      <c r="D171" s="5" t="s">
        <v>4</v>
      </c>
    </row>
    <row r="172" spans="1:4" ht="18" customHeight="1">
      <c r="A172" s="3" t="str">
        <f t="shared" si="3"/>
        <v>040502</v>
      </c>
      <c r="B172" s="3" t="str">
        <f>"2406120622"</f>
        <v>2406120622</v>
      </c>
      <c r="C172" s="4">
        <v>65</v>
      </c>
      <c r="D172" s="5" t="s">
        <v>5</v>
      </c>
    </row>
    <row r="173" spans="1:4" ht="18" customHeight="1">
      <c r="A173" s="3" t="str">
        <f t="shared" si="3"/>
        <v>040502</v>
      </c>
      <c r="B173" s="3" t="str">
        <f>"2406120623"</f>
        <v>2406120623</v>
      </c>
      <c r="C173" s="4">
        <v>65.5</v>
      </c>
      <c r="D173" s="5" t="s">
        <v>5</v>
      </c>
    </row>
    <row r="174" spans="1:4" ht="18" customHeight="1">
      <c r="A174" s="3" t="str">
        <f t="shared" si="3"/>
        <v>040502</v>
      </c>
      <c r="B174" s="3" t="str">
        <f>"2406120624"</f>
        <v>2406120624</v>
      </c>
      <c r="C174" s="4">
        <v>71</v>
      </c>
      <c r="D174" s="5" t="s">
        <v>5</v>
      </c>
    </row>
    <row r="175" spans="1:4" ht="18" customHeight="1">
      <c r="A175" s="3" t="str">
        <f t="shared" si="3"/>
        <v>040502</v>
      </c>
      <c r="B175" s="3" t="str">
        <f>"2406120625"</f>
        <v>2406120625</v>
      </c>
      <c r="C175" s="4">
        <v>74</v>
      </c>
      <c r="D175" s="5" t="s">
        <v>5</v>
      </c>
    </row>
    <row r="176" spans="1:4" ht="18" customHeight="1">
      <c r="A176" s="3" t="str">
        <f t="shared" si="3"/>
        <v>040502</v>
      </c>
      <c r="B176" s="3" t="str">
        <f>"2406120626"</f>
        <v>2406120626</v>
      </c>
      <c r="C176" s="4">
        <v>61</v>
      </c>
      <c r="D176" s="5" t="s">
        <v>5</v>
      </c>
    </row>
    <row r="177" spans="1:4" ht="18" customHeight="1">
      <c r="A177" s="3" t="str">
        <f t="shared" si="3"/>
        <v>040502</v>
      </c>
      <c r="B177" s="3" t="str">
        <f>"2406120627"</f>
        <v>2406120627</v>
      </c>
      <c r="C177" s="4">
        <v>86</v>
      </c>
      <c r="D177" s="5" t="s">
        <v>5</v>
      </c>
    </row>
    <row r="178" spans="1:4" ht="18" customHeight="1">
      <c r="A178" s="3" t="str">
        <f t="shared" si="3"/>
        <v>040502</v>
      </c>
      <c r="B178" s="3" t="str">
        <f>"2406120628"</f>
        <v>2406120628</v>
      </c>
      <c r="C178" s="4">
        <v>0</v>
      </c>
      <c r="D178" s="5" t="s">
        <v>4</v>
      </c>
    </row>
    <row r="179" spans="1:4" ht="18" customHeight="1">
      <c r="A179" s="3" t="str">
        <f t="shared" si="3"/>
        <v>040502</v>
      </c>
      <c r="B179" s="3" t="str">
        <f>"2406120629"</f>
        <v>2406120629</v>
      </c>
      <c r="C179" s="4">
        <v>0</v>
      </c>
      <c r="D179" s="5" t="s">
        <v>4</v>
      </c>
    </row>
    <row r="180" spans="1:4" ht="18" customHeight="1">
      <c r="A180" s="3" t="str">
        <f t="shared" si="3"/>
        <v>040502</v>
      </c>
      <c r="B180" s="3" t="str">
        <f>"2406120630"</f>
        <v>2406120630</v>
      </c>
      <c r="C180" s="4">
        <v>80</v>
      </c>
      <c r="D180" s="5" t="s">
        <v>5</v>
      </c>
    </row>
    <row r="181" spans="1:4" ht="18" customHeight="1">
      <c r="A181" s="3" t="str">
        <f t="shared" si="3"/>
        <v>040502</v>
      </c>
      <c r="B181" s="3" t="str">
        <f>"2406120701"</f>
        <v>2406120701</v>
      </c>
      <c r="C181" s="4">
        <v>75.5</v>
      </c>
      <c r="D181" s="5" t="s">
        <v>5</v>
      </c>
    </row>
    <row r="182" spans="1:4" ht="18" customHeight="1">
      <c r="A182" s="3" t="str">
        <f t="shared" si="3"/>
        <v>040502</v>
      </c>
      <c r="B182" s="3" t="str">
        <f>"2406120702"</f>
        <v>2406120702</v>
      </c>
      <c r="C182" s="4">
        <v>71.5</v>
      </c>
      <c r="D182" s="5" t="s">
        <v>5</v>
      </c>
    </row>
    <row r="183" spans="1:4" ht="18" customHeight="1">
      <c r="A183" s="3" t="str">
        <f t="shared" si="3"/>
        <v>040502</v>
      </c>
      <c r="B183" s="3" t="str">
        <f>"2406120703"</f>
        <v>2406120703</v>
      </c>
      <c r="C183" s="4">
        <v>66</v>
      </c>
      <c r="D183" s="5" t="s">
        <v>5</v>
      </c>
    </row>
    <row r="184" spans="1:4" ht="18" customHeight="1">
      <c r="A184" s="3" t="str">
        <f t="shared" si="3"/>
        <v>040502</v>
      </c>
      <c r="B184" s="3" t="str">
        <f>"2406120704"</f>
        <v>2406120704</v>
      </c>
      <c r="C184" s="4">
        <v>77.5</v>
      </c>
      <c r="D184" s="5" t="s">
        <v>5</v>
      </c>
    </row>
    <row r="185" spans="1:4" ht="18" customHeight="1">
      <c r="A185" s="3" t="str">
        <f t="shared" si="3"/>
        <v>040502</v>
      </c>
      <c r="B185" s="3" t="str">
        <f>"2406120705"</f>
        <v>2406120705</v>
      </c>
      <c r="C185" s="4">
        <v>68</v>
      </c>
      <c r="D185" s="5" t="s">
        <v>5</v>
      </c>
    </row>
    <row r="186" spans="1:4" ht="18" customHeight="1">
      <c r="A186" s="3" t="str">
        <f t="shared" si="3"/>
        <v>040502</v>
      </c>
      <c r="B186" s="3" t="str">
        <f>"2406120706"</f>
        <v>2406120706</v>
      </c>
      <c r="C186" s="4">
        <v>70.5</v>
      </c>
      <c r="D186" s="5" t="s">
        <v>5</v>
      </c>
    </row>
    <row r="187" spans="1:4" ht="18" customHeight="1">
      <c r="A187" s="3" t="str">
        <f t="shared" si="3"/>
        <v>040502</v>
      </c>
      <c r="B187" s="3" t="str">
        <f>"2406120707"</f>
        <v>2406120707</v>
      </c>
      <c r="C187" s="4">
        <v>64</v>
      </c>
      <c r="D187" s="5" t="s">
        <v>5</v>
      </c>
    </row>
    <row r="188" spans="1:4" ht="18" customHeight="1">
      <c r="A188" s="3" t="str">
        <f t="shared" si="3"/>
        <v>040502</v>
      </c>
      <c r="B188" s="3" t="str">
        <f>"2406120708"</f>
        <v>2406120708</v>
      </c>
      <c r="C188" s="4">
        <v>62.5</v>
      </c>
      <c r="D188" s="5" t="s">
        <v>5</v>
      </c>
    </row>
    <row r="189" spans="1:4" ht="18" customHeight="1">
      <c r="A189" s="3" t="str">
        <f t="shared" si="3"/>
        <v>040502</v>
      </c>
      <c r="B189" s="3" t="str">
        <f>"2406120709"</f>
        <v>2406120709</v>
      </c>
      <c r="C189" s="4">
        <v>60</v>
      </c>
      <c r="D189" s="5" t="s">
        <v>5</v>
      </c>
    </row>
    <row r="190" spans="1:4" ht="18" customHeight="1">
      <c r="A190" s="3" t="str">
        <f t="shared" si="3"/>
        <v>040502</v>
      </c>
      <c r="B190" s="3" t="str">
        <f>"2406120710"</f>
        <v>2406120710</v>
      </c>
      <c r="C190" s="4">
        <v>67</v>
      </c>
      <c r="D190" s="5" t="s">
        <v>5</v>
      </c>
    </row>
    <row r="191" spans="1:4" ht="18" customHeight="1">
      <c r="A191" s="3" t="str">
        <f t="shared" si="3"/>
        <v>040502</v>
      </c>
      <c r="B191" s="3" t="str">
        <f>"2406120711"</f>
        <v>2406120711</v>
      </c>
      <c r="C191" s="4">
        <v>68.5</v>
      </c>
      <c r="D191" s="5" t="s">
        <v>5</v>
      </c>
    </row>
    <row r="192" spans="1:4" ht="18" customHeight="1">
      <c r="A192" s="3" t="str">
        <f t="shared" si="3"/>
        <v>040502</v>
      </c>
      <c r="B192" s="3" t="str">
        <f>"2406120712"</f>
        <v>2406120712</v>
      </c>
      <c r="C192" s="4">
        <v>72</v>
      </c>
      <c r="D192" s="5" t="s">
        <v>5</v>
      </c>
    </row>
    <row r="193" spans="1:4" ht="18" customHeight="1">
      <c r="A193" s="3" t="str">
        <f t="shared" si="3"/>
        <v>040502</v>
      </c>
      <c r="B193" s="3" t="str">
        <f>"2406120713"</f>
        <v>2406120713</v>
      </c>
      <c r="C193" s="4">
        <v>38</v>
      </c>
      <c r="D193" s="5" t="s">
        <v>5</v>
      </c>
    </row>
    <row r="194" spans="1:4" ht="18" customHeight="1">
      <c r="A194" s="3" t="str">
        <f t="shared" si="3"/>
        <v>040502</v>
      </c>
      <c r="B194" s="3" t="str">
        <f>"2406120714"</f>
        <v>2406120714</v>
      </c>
      <c r="C194" s="4">
        <v>78.5</v>
      </c>
      <c r="D194" s="5" t="s">
        <v>5</v>
      </c>
    </row>
    <row r="195" spans="1:4" ht="18" customHeight="1">
      <c r="A195" s="3" t="str">
        <f t="shared" si="3"/>
        <v>040502</v>
      </c>
      <c r="B195" s="3" t="str">
        <f>"2406120715"</f>
        <v>2406120715</v>
      </c>
      <c r="C195" s="4">
        <v>0</v>
      </c>
      <c r="D195" s="5" t="s">
        <v>4</v>
      </c>
    </row>
    <row r="196" spans="1:4" ht="18" customHeight="1">
      <c r="A196" s="3" t="str">
        <f t="shared" si="3"/>
        <v>040502</v>
      </c>
      <c r="B196" s="3" t="str">
        <f>"2406120716"</f>
        <v>2406120716</v>
      </c>
      <c r="C196" s="4">
        <v>61</v>
      </c>
      <c r="D196" s="5" t="s">
        <v>5</v>
      </c>
    </row>
    <row r="197" spans="1:4" ht="18" customHeight="1">
      <c r="A197" s="3" t="str">
        <f t="shared" si="3"/>
        <v>040502</v>
      </c>
      <c r="B197" s="3" t="str">
        <f>"2406120717"</f>
        <v>2406120717</v>
      </c>
      <c r="C197" s="4">
        <v>0</v>
      </c>
      <c r="D197" s="5" t="s">
        <v>4</v>
      </c>
    </row>
    <row r="198" spans="1:4" ht="18" customHeight="1">
      <c r="A198" s="3" t="str">
        <f t="shared" si="3"/>
        <v>040502</v>
      </c>
      <c r="B198" s="3" t="str">
        <f>"2406120718"</f>
        <v>2406120718</v>
      </c>
      <c r="C198" s="4">
        <v>68</v>
      </c>
      <c r="D198" s="5" t="s">
        <v>5</v>
      </c>
    </row>
    <row r="199" spans="1:4" ht="18" customHeight="1">
      <c r="A199" s="3" t="str">
        <f t="shared" si="3"/>
        <v>040502</v>
      </c>
      <c r="B199" s="3" t="str">
        <f>"2406120719"</f>
        <v>2406120719</v>
      </c>
      <c r="C199" s="4">
        <v>67</v>
      </c>
      <c r="D199" s="5" t="s">
        <v>5</v>
      </c>
    </row>
    <row r="200" spans="1:4" ht="18" customHeight="1">
      <c r="A200" s="3" t="str">
        <f t="shared" si="3"/>
        <v>040502</v>
      </c>
      <c r="B200" s="3" t="str">
        <f>"2406120720"</f>
        <v>2406120720</v>
      </c>
      <c r="C200" s="4">
        <v>0</v>
      </c>
      <c r="D200" s="5" t="s">
        <v>4</v>
      </c>
    </row>
    <row r="201" spans="1:4" ht="18" customHeight="1">
      <c r="A201" s="3" t="str">
        <f t="shared" si="3"/>
        <v>040502</v>
      </c>
      <c r="B201" s="3" t="str">
        <f>"2406120721"</f>
        <v>2406120721</v>
      </c>
      <c r="C201" s="4">
        <v>56.5</v>
      </c>
      <c r="D201" s="5" t="s">
        <v>5</v>
      </c>
    </row>
    <row r="202" spans="1:4" ht="18" customHeight="1">
      <c r="A202" s="3" t="str">
        <f t="shared" si="3"/>
        <v>040502</v>
      </c>
      <c r="B202" s="3" t="str">
        <f>"2406120722"</f>
        <v>2406120722</v>
      </c>
      <c r="C202" s="4">
        <v>62</v>
      </c>
      <c r="D202" s="5" t="s">
        <v>5</v>
      </c>
    </row>
    <row r="203" spans="1:4" ht="18" customHeight="1">
      <c r="A203" s="3" t="str">
        <f t="shared" si="3"/>
        <v>040502</v>
      </c>
      <c r="B203" s="3" t="str">
        <f>"2406120723"</f>
        <v>2406120723</v>
      </c>
      <c r="C203" s="4">
        <v>76</v>
      </c>
      <c r="D203" s="5" t="s">
        <v>5</v>
      </c>
    </row>
    <row r="204" spans="1:4" ht="18" customHeight="1">
      <c r="A204" s="3" t="str">
        <f t="shared" si="3"/>
        <v>040502</v>
      </c>
      <c r="B204" s="3" t="str">
        <f>"2406120724"</f>
        <v>2406120724</v>
      </c>
      <c r="C204" s="4">
        <v>73</v>
      </c>
      <c r="D204" s="5" t="s">
        <v>5</v>
      </c>
    </row>
    <row r="205" spans="1:4" ht="18" customHeight="1">
      <c r="A205" s="3" t="str">
        <f t="shared" si="3"/>
        <v>040502</v>
      </c>
      <c r="B205" s="3" t="str">
        <f>"2406120725"</f>
        <v>2406120725</v>
      </c>
      <c r="C205" s="4">
        <v>69</v>
      </c>
      <c r="D205" s="5" t="s">
        <v>5</v>
      </c>
    </row>
    <row r="206" spans="1:4" ht="18" customHeight="1">
      <c r="A206" s="3" t="str">
        <f t="shared" si="3"/>
        <v>040502</v>
      </c>
      <c r="B206" s="3" t="str">
        <f>"2406120726"</f>
        <v>2406120726</v>
      </c>
      <c r="C206" s="4">
        <v>63</v>
      </c>
      <c r="D206" s="5" t="s">
        <v>5</v>
      </c>
    </row>
    <row r="207" spans="1:4" ht="18" customHeight="1">
      <c r="A207" s="3" t="str">
        <f t="shared" si="3"/>
        <v>040502</v>
      </c>
      <c r="B207" s="3" t="str">
        <f>"2406120727"</f>
        <v>2406120727</v>
      </c>
      <c r="C207" s="4">
        <v>0</v>
      </c>
      <c r="D207" s="5" t="s">
        <v>4</v>
      </c>
    </row>
    <row r="208" spans="1:4" ht="18" customHeight="1">
      <c r="A208" s="3" t="str">
        <f t="shared" si="3"/>
        <v>040502</v>
      </c>
      <c r="B208" s="3" t="str">
        <f>"2406120728"</f>
        <v>2406120728</v>
      </c>
      <c r="C208" s="4">
        <v>75.5</v>
      </c>
      <c r="D208" s="5" t="s">
        <v>5</v>
      </c>
    </row>
    <row r="209" spans="1:4" ht="18" customHeight="1">
      <c r="A209" s="3" t="str">
        <f t="shared" si="3"/>
        <v>040502</v>
      </c>
      <c r="B209" s="3" t="str">
        <f>"2406120729"</f>
        <v>2406120729</v>
      </c>
      <c r="C209" s="4">
        <v>71.5</v>
      </c>
      <c r="D209" s="5" t="s">
        <v>5</v>
      </c>
    </row>
    <row r="210" spans="1:4" ht="18" customHeight="1">
      <c r="A210" s="3" t="str">
        <f t="shared" si="3"/>
        <v>040502</v>
      </c>
      <c r="B210" s="3" t="str">
        <f>"2406120730"</f>
        <v>2406120730</v>
      </c>
      <c r="C210" s="4">
        <v>80.5</v>
      </c>
      <c r="D210" s="5" t="s">
        <v>5</v>
      </c>
    </row>
    <row r="211" spans="1:4" ht="18" customHeight="1">
      <c r="A211" s="3" t="str">
        <f t="shared" si="3"/>
        <v>040502</v>
      </c>
      <c r="B211" s="3" t="str">
        <f>"2406120801"</f>
        <v>2406120801</v>
      </c>
      <c r="C211" s="4">
        <v>60.5</v>
      </c>
      <c r="D211" s="5" t="s">
        <v>5</v>
      </c>
    </row>
    <row r="212" spans="1:4" ht="18" customHeight="1">
      <c r="A212" s="3" t="str">
        <f t="shared" si="3"/>
        <v>040502</v>
      </c>
      <c r="B212" s="3" t="str">
        <f>"2406120802"</f>
        <v>2406120802</v>
      </c>
      <c r="C212" s="4">
        <v>61.5</v>
      </c>
      <c r="D212" s="5" t="s">
        <v>5</v>
      </c>
    </row>
    <row r="213" spans="1:4" ht="18" customHeight="1">
      <c r="A213" s="3" t="str">
        <f t="shared" si="3"/>
        <v>040502</v>
      </c>
      <c r="B213" s="3" t="str">
        <f>"2406120803"</f>
        <v>2406120803</v>
      </c>
      <c r="C213" s="4">
        <v>74</v>
      </c>
      <c r="D213" s="5" t="s">
        <v>5</v>
      </c>
    </row>
    <row r="214" spans="1:4" ht="18" customHeight="1">
      <c r="A214" s="3" t="str">
        <f t="shared" si="3"/>
        <v>040502</v>
      </c>
      <c r="B214" s="3" t="str">
        <f>"2406120804"</f>
        <v>2406120804</v>
      </c>
      <c r="C214" s="4">
        <v>0</v>
      </c>
      <c r="D214" s="5" t="s">
        <v>4</v>
      </c>
    </row>
    <row r="215" spans="1:4" ht="18" customHeight="1">
      <c r="A215" s="3" t="str">
        <f aca="true" t="shared" si="4" ref="A215:A278">"040502"</f>
        <v>040502</v>
      </c>
      <c r="B215" s="3" t="str">
        <f>"2406120805"</f>
        <v>2406120805</v>
      </c>
      <c r="C215" s="4">
        <v>72.5</v>
      </c>
      <c r="D215" s="5" t="s">
        <v>5</v>
      </c>
    </row>
    <row r="216" spans="1:4" ht="18" customHeight="1">
      <c r="A216" s="3" t="str">
        <f t="shared" si="4"/>
        <v>040502</v>
      </c>
      <c r="B216" s="3" t="str">
        <f>"2406120806"</f>
        <v>2406120806</v>
      </c>
      <c r="C216" s="4">
        <v>65</v>
      </c>
      <c r="D216" s="5" t="s">
        <v>5</v>
      </c>
    </row>
    <row r="217" spans="1:4" ht="18" customHeight="1">
      <c r="A217" s="3" t="str">
        <f t="shared" si="4"/>
        <v>040502</v>
      </c>
      <c r="B217" s="3" t="str">
        <f>"2406120807"</f>
        <v>2406120807</v>
      </c>
      <c r="C217" s="4">
        <v>70</v>
      </c>
      <c r="D217" s="5" t="s">
        <v>5</v>
      </c>
    </row>
    <row r="218" spans="1:4" ht="18" customHeight="1">
      <c r="A218" s="3" t="str">
        <f t="shared" si="4"/>
        <v>040502</v>
      </c>
      <c r="B218" s="3" t="str">
        <f>"2406120808"</f>
        <v>2406120808</v>
      </c>
      <c r="C218" s="4">
        <v>0</v>
      </c>
      <c r="D218" s="5" t="s">
        <v>4</v>
      </c>
    </row>
    <row r="219" spans="1:4" ht="18" customHeight="1">
      <c r="A219" s="3" t="str">
        <f t="shared" si="4"/>
        <v>040502</v>
      </c>
      <c r="B219" s="3" t="str">
        <f>"2406120809"</f>
        <v>2406120809</v>
      </c>
      <c r="C219" s="4">
        <v>0</v>
      </c>
      <c r="D219" s="5" t="s">
        <v>4</v>
      </c>
    </row>
    <row r="220" spans="1:4" ht="18" customHeight="1">
      <c r="A220" s="3" t="str">
        <f t="shared" si="4"/>
        <v>040502</v>
      </c>
      <c r="B220" s="3" t="str">
        <f>"2406120810"</f>
        <v>2406120810</v>
      </c>
      <c r="C220" s="4">
        <v>61</v>
      </c>
      <c r="D220" s="5" t="s">
        <v>5</v>
      </c>
    </row>
    <row r="221" spans="1:4" ht="18" customHeight="1">
      <c r="A221" s="3" t="str">
        <f t="shared" si="4"/>
        <v>040502</v>
      </c>
      <c r="B221" s="3" t="str">
        <f>"2406120811"</f>
        <v>2406120811</v>
      </c>
      <c r="C221" s="4">
        <v>0</v>
      </c>
      <c r="D221" s="5" t="s">
        <v>4</v>
      </c>
    </row>
    <row r="222" spans="1:4" ht="18" customHeight="1">
      <c r="A222" s="3" t="str">
        <f t="shared" si="4"/>
        <v>040502</v>
      </c>
      <c r="B222" s="3" t="str">
        <f>"2406120812"</f>
        <v>2406120812</v>
      </c>
      <c r="C222" s="4">
        <v>88.5</v>
      </c>
      <c r="D222" s="5" t="s">
        <v>5</v>
      </c>
    </row>
    <row r="223" spans="1:4" ht="18" customHeight="1">
      <c r="A223" s="3" t="str">
        <f t="shared" si="4"/>
        <v>040502</v>
      </c>
      <c r="B223" s="3" t="str">
        <f>"2406120813"</f>
        <v>2406120813</v>
      </c>
      <c r="C223" s="4">
        <v>55.5</v>
      </c>
      <c r="D223" s="5" t="s">
        <v>5</v>
      </c>
    </row>
    <row r="224" spans="1:4" ht="18" customHeight="1">
      <c r="A224" s="3" t="str">
        <f t="shared" si="4"/>
        <v>040502</v>
      </c>
      <c r="B224" s="3" t="str">
        <f>"2406120814"</f>
        <v>2406120814</v>
      </c>
      <c r="C224" s="4">
        <v>81</v>
      </c>
      <c r="D224" s="5" t="s">
        <v>5</v>
      </c>
    </row>
    <row r="225" spans="1:4" ht="18" customHeight="1">
      <c r="A225" s="3" t="str">
        <f t="shared" si="4"/>
        <v>040502</v>
      </c>
      <c r="B225" s="3" t="str">
        <f>"2406120815"</f>
        <v>2406120815</v>
      </c>
      <c r="C225" s="4">
        <v>0</v>
      </c>
      <c r="D225" s="5" t="s">
        <v>4</v>
      </c>
    </row>
    <row r="226" spans="1:4" ht="18" customHeight="1">
      <c r="A226" s="3" t="str">
        <f t="shared" si="4"/>
        <v>040502</v>
      </c>
      <c r="B226" s="3" t="str">
        <f>"2406120816"</f>
        <v>2406120816</v>
      </c>
      <c r="C226" s="4">
        <v>67</v>
      </c>
      <c r="D226" s="5" t="s">
        <v>5</v>
      </c>
    </row>
    <row r="227" spans="1:4" ht="18" customHeight="1">
      <c r="A227" s="3" t="str">
        <f t="shared" si="4"/>
        <v>040502</v>
      </c>
      <c r="B227" s="3" t="str">
        <f>"2406120817"</f>
        <v>2406120817</v>
      </c>
      <c r="C227" s="4">
        <v>0</v>
      </c>
      <c r="D227" s="5" t="s">
        <v>4</v>
      </c>
    </row>
    <row r="228" spans="1:4" ht="18" customHeight="1">
      <c r="A228" s="3" t="str">
        <f t="shared" si="4"/>
        <v>040502</v>
      </c>
      <c r="B228" s="3" t="str">
        <f>"2406120818"</f>
        <v>2406120818</v>
      </c>
      <c r="C228" s="4">
        <v>67.5</v>
      </c>
      <c r="D228" s="5" t="s">
        <v>5</v>
      </c>
    </row>
    <row r="229" spans="1:4" ht="18" customHeight="1">
      <c r="A229" s="3" t="str">
        <f t="shared" si="4"/>
        <v>040502</v>
      </c>
      <c r="B229" s="3" t="str">
        <f>"2406120819"</f>
        <v>2406120819</v>
      </c>
      <c r="C229" s="4">
        <v>0</v>
      </c>
      <c r="D229" s="5" t="s">
        <v>4</v>
      </c>
    </row>
    <row r="230" spans="1:4" ht="18" customHeight="1">
      <c r="A230" s="3" t="str">
        <f t="shared" si="4"/>
        <v>040502</v>
      </c>
      <c r="B230" s="3" t="str">
        <f>"2406120820"</f>
        <v>2406120820</v>
      </c>
      <c r="C230" s="4">
        <v>64</v>
      </c>
      <c r="D230" s="5" t="s">
        <v>5</v>
      </c>
    </row>
    <row r="231" spans="1:4" ht="18" customHeight="1">
      <c r="A231" s="3" t="str">
        <f t="shared" si="4"/>
        <v>040502</v>
      </c>
      <c r="B231" s="3" t="str">
        <f>"2406120821"</f>
        <v>2406120821</v>
      </c>
      <c r="C231" s="4">
        <v>66.5</v>
      </c>
      <c r="D231" s="5" t="s">
        <v>5</v>
      </c>
    </row>
    <row r="232" spans="1:4" ht="18" customHeight="1">
      <c r="A232" s="3" t="str">
        <f t="shared" si="4"/>
        <v>040502</v>
      </c>
      <c r="B232" s="3" t="str">
        <f>"2406120822"</f>
        <v>2406120822</v>
      </c>
      <c r="C232" s="4">
        <v>58.5</v>
      </c>
      <c r="D232" s="5" t="s">
        <v>5</v>
      </c>
    </row>
    <row r="233" spans="1:4" ht="18" customHeight="1">
      <c r="A233" s="3" t="str">
        <f t="shared" si="4"/>
        <v>040502</v>
      </c>
      <c r="B233" s="3" t="str">
        <f>"2406120823"</f>
        <v>2406120823</v>
      </c>
      <c r="C233" s="4">
        <v>79</v>
      </c>
      <c r="D233" s="5" t="s">
        <v>5</v>
      </c>
    </row>
    <row r="234" spans="1:4" ht="18" customHeight="1">
      <c r="A234" s="3" t="str">
        <f t="shared" si="4"/>
        <v>040502</v>
      </c>
      <c r="B234" s="3" t="str">
        <f>"2406120824"</f>
        <v>2406120824</v>
      </c>
      <c r="C234" s="4">
        <v>89.5</v>
      </c>
      <c r="D234" s="5" t="s">
        <v>5</v>
      </c>
    </row>
    <row r="235" spans="1:4" ht="18" customHeight="1">
      <c r="A235" s="3" t="str">
        <f t="shared" si="4"/>
        <v>040502</v>
      </c>
      <c r="B235" s="3" t="str">
        <f>"2406120825"</f>
        <v>2406120825</v>
      </c>
      <c r="C235" s="4">
        <v>67.5</v>
      </c>
      <c r="D235" s="5" t="s">
        <v>5</v>
      </c>
    </row>
    <row r="236" spans="1:4" ht="18" customHeight="1">
      <c r="A236" s="3" t="str">
        <f t="shared" si="4"/>
        <v>040502</v>
      </c>
      <c r="B236" s="3" t="str">
        <f>"2406120826"</f>
        <v>2406120826</v>
      </c>
      <c r="C236" s="4">
        <v>61</v>
      </c>
      <c r="D236" s="5" t="s">
        <v>5</v>
      </c>
    </row>
    <row r="237" spans="1:4" ht="18" customHeight="1">
      <c r="A237" s="3" t="str">
        <f t="shared" si="4"/>
        <v>040502</v>
      </c>
      <c r="B237" s="3" t="str">
        <f>"2406120827"</f>
        <v>2406120827</v>
      </c>
      <c r="C237" s="4">
        <v>0</v>
      </c>
      <c r="D237" s="5" t="s">
        <v>4</v>
      </c>
    </row>
    <row r="238" spans="1:4" ht="18" customHeight="1">
      <c r="A238" s="3" t="str">
        <f t="shared" si="4"/>
        <v>040502</v>
      </c>
      <c r="B238" s="3" t="str">
        <f>"2406120828"</f>
        <v>2406120828</v>
      </c>
      <c r="C238" s="4">
        <v>67</v>
      </c>
      <c r="D238" s="5" t="s">
        <v>5</v>
      </c>
    </row>
    <row r="239" spans="1:4" ht="18" customHeight="1">
      <c r="A239" s="3" t="str">
        <f t="shared" si="4"/>
        <v>040502</v>
      </c>
      <c r="B239" s="3" t="str">
        <f>"2406120829"</f>
        <v>2406120829</v>
      </c>
      <c r="C239" s="4">
        <v>72</v>
      </c>
      <c r="D239" s="5" t="s">
        <v>5</v>
      </c>
    </row>
    <row r="240" spans="1:4" ht="18" customHeight="1">
      <c r="A240" s="3" t="str">
        <f t="shared" si="4"/>
        <v>040502</v>
      </c>
      <c r="B240" s="3" t="str">
        <f>"2406120830"</f>
        <v>2406120830</v>
      </c>
      <c r="C240" s="4">
        <v>70.5</v>
      </c>
      <c r="D240" s="5" t="s">
        <v>5</v>
      </c>
    </row>
    <row r="241" spans="1:4" ht="18" customHeight="1">
      <c r="A241" s="3" t="str">
        <f t="shared" si="4"/>
        <v>040502</v>
      </c>
      <c r="B241" s="3" t="str">
        <f>"2406120901"</f>
        <v>2406120901</v>
      </c>
      <c r="C241" s="4">
        <v>72</v>
      </c>
      <c r="D241" s="5" t="s">
        <v>5</v>
      </c>
    </row>
    <row r="242" spans="1:4" ht="18" customHeight="1">
      <c r="A242" s="3" t="str">
        <f t="shared" si="4"/>
        <v>040502</v>
      </c>
      <c r="B242" s="3" t="str">
        <f>"2406120902"</f>
        <v>2406120902</v>
      </c>
      <c r="C242" s="4">
        <v>74</v>
      </c>
      <c r="D242" s="5" t="s">
        <v>5</v>
      </c>
    </row>
    <row r="243" spans="1:4" ht="18" customHeight="1">
      <c r="A243" s="3" t="str">
        <f t="shared" si="4"/>
        <v>040502</v>
      </c>
      <c r="B243" s="3" t="str">
        <f>"2406120903"</f>
        <v>2406120903</v>
      </c>
      <c r="C243" s="4">
        <v>68</v>
      </c>
      <c r="D243" s="5" t="s">
        <v>5</v>
      </c>
    </row>
    <row r="244" spans="1:4" ht="18" customHeight="1">
      <c r="A244" s="3" t="str">
        <f t="shared" si="4"/>
        <v>040502</v>
      </c>
      <c r="B244" s="3" t="str">
        <f>"2406120904"</f>
        <v>2406120904</v>
      </c>
      <c r="C244" s="4">
        <v>75</v>
      </c>
      <c r="D244" s="5" t="s">
        <v>5</v>
      </c>
    </row>
    <row r="245" spans="1:4" ht="18" customHeight="1">
      <c r="A245" s="3" t="str">
        <f t="shared" si="4"/>
        <v>040502</v>
      </c>
      <c r="B245" s="3" t="str">
        <f>"2406120905"</f>
        <v>2406120905</v>
      </c>
      <c r="C245" s="4">
        <v>74</v>
      </c>
      <c r="D245" s="5" t="s">
        <v>5</v>
      </c>
    </row>
    <row r="246" spans="1:4" ht="18" customHeight="1">
      <c r="A246" s="3" t="str">
        <f t="shared" si="4"/>
        <v>040502</v>
      </c>
      <c r="B246" s="3" t="str">
        <f>"2406120906"</f>
        <v>2406120906</v>
      </c>
      <c r="C246" s="4">
        <v>81.5</v>
      </c>
      <c r="D246" s="5" t="s">
        <v>5</v>
      </c>
    </row>
    <row r="247" spans="1:4" ht="18" customHeight="1">
      <c r="A247" s="3" t="str">
        <f t="shared" si="4"/>
        <v>040502</v>
      </c>
      <c r="B247" s="3" t="str">
        <f>"2406120907"</f>
        <v>2406120907</v>
      </c>
      <c r="C247" s="4">
        <v>62.5</v>
      </c>
      <c r="D247" s="5" t="s">
        <v>5</v>
      </c>
    </row>
    <row r="248" spans="1:4" ht="18" customHeight="1">
      <c r="A248" s="3" t="str">
        <f t="shared" si="4"/>
        <v>040502</v>
      </c>
      <c r="B248" s="3" t="str">
        <f>"2406120908"</f>
        <v>2406120908</v>
      </c>
      <c r="C248" s="4">
        <v>0</v>
      </c>
      <c r="D248" s="5" t="s">
        <v>4</v>
      </c>
    </row>
    <row r="249" spans="1:4" ht="18" customHeight="1">
      <c r="A249" s="3" t="str">
        <f t="shared" si="4"/>
        <v>040502</v>
      </c>
      <c r="B249" s="3" t="str">
        <f>"2406120909"</f>
        <v>2406120909</v>
      </c>
      <c r="C249" s="4">
        <v>72.5</v>
      </c>
      <c r="D249" s="5" t="s">
        <v>5</v>
      </c>
    </row>
    <row r="250" spans="1:4" ht="18" customHeight="1">
      <c r="A250" s="3" t="str">
        <f t="shared" si="4"/>
        <v>040502</v>
      </c>
      <c r="B250" s="3" t="str">
        <f>"2406120910"</f>
        <v>2406120910</v>
      </c>
      <c r="C250" s="4">
        <v>78</v>
      </c>
      <c r="D250" s="5" t="s">
        <v>5</v>
      </c>
    </row>
    <row r="251" spans="1:4" ht="18" customHeight="1">
      <c r="A251" s="3" t="str">
        <f t="shared" si="4"/>
        <v>040502</v>
      </c>
      <c r="B251" s="3" t="str">
        <f>"2406120911"</f>
        <v>2406120911</v>
      </c>
      <c r="C251" s="4">
        <v>77</v>
      </c>
      <c r="D251" s="5" t="s">
        <v>5</v>
      </c>
    </row>
    <row r="252" spans="1:4" ht="18" customHeight="1">
      <c r="A252" s="3" t="str">
        <f t="shared" si="4"/>
        <v>040502</v>
      </c>
      <c r="B252" s="3" t="str">
        <f>"2406120912"</f>
        <v>2406120912</v>
      </c>
      <c r="C252" s="4">
        <v>76</v>
      </c>
      <c r="D252" s="5" t="s">
        <v>5</v>
      </c>
    </row>
    <row r="253" spans="1:4" ht="18" customHeight="1">
      <c r="A253" s="3" t="str">
        <f t="shared" si="4"/>
        <v>040502</v>
      </c>
      <c r="B253" s="3" t="str">
        <f>"2406120913"</f>
        <v>2406120913</v>
      </c>
      <c r="C253" s="4">
        <v>71.5</v>
      </c>
      <c r="D253" s="5" t="s">
        <v>5</v>
      </c>
    </row>
    <row r="254" spans="1:4" ht="18" customHeight="1">
      <c r="A254" s="3" t="str">
        <f t="shared" si="4"/>
        <v>040502</v>
      </c>
      <c r="B254" s="3" t="str">
        <f>"2406120914"</f>
        <v>2406120914</v>
      </c>
      <c r="C254" s="4">
        <v>72</v>
      </c>
      <c r="D254" s="5" t="s">
        <v>5</v>
      </c>
    </row>
    <row r="255" spans="1:4" ht="18" customHeight="1">
      <c r="A255" s="3" t="str">
        <f t="shared" si="4"/>
        <v>040502</v>
      </c>
      <c r="B255" s="3" t="str">
        <f>"2406120915"</f>
        <v>2406120915</v>
      </c>
      <c r="C255" s="4">
        <v>47.5</v>
      </c>
      <c r="D255" s="5" t="s">
        <v>5</v>
      </c>
    </row>
    <row r="256" spans="1:4" ht="18" customHeight="1">
      <c r="A256" s="3" t="str">
        <f t="shared" si="4"/>
        <v>040502</v>
      </c>
      <c r="B256" s="3" t="str">
        <f>"2406120916"</f>
        <v>2406120916</v>
      </c>
      <c r="C256" s="4">
        <v>72.5</v>
      </c>
      <c r="D256" s="5" t="s">
        <v>5</v>
      </c>
    </row>
    <row r="257" spans="1:4" ht="18" customHeight="1">
      <c r="A257" s="3" t="str">
        <f t="shared" si="4"/>
        <v>040502</v>
      </c>
      <c r="B257" s="3" t="str">
        <f>"2406120917"</f>
        <v>2406120917</v>
      </c>
      <c r="C257" s="4">
        <v>82</v>
      </c>
      <c r="D257" s="5" t="s">
        <v>5</v>
      </c>
    </row>
    <row r="258" spans="1:4" ht="18" customHeight="1">
      <c r="A258" s="3" t="str">
        <f t="shared" si="4"/>
        <v>040502</v>
      </c>
      <c r="B258" s="3" t="str">
        <f>"2406120918"</f>
        <v>2406120918</v>
      </c>
      <c r="C258" s="4">
        <v>61</v>
      </c>
      <c r="D258" s="5" t="s">
        <v>5</v>
      </c>
    </row>
    <row r="259" spans="1:4" ht="18" customHeight="1">
      <c r="A259" s="3" t="str">
        <f t="shared" si="4"/>
        <v>040502</v>
      </c>
      <c r="B259" s="3" t="str">
        <f>"2406120919"</f>
        <v>2406120919</v>
      </c>
      <c r="C259" s="4">
        <v>84</v>
      </c>
      <c r="D259" s="5" t="s">
        <v>5</v>
      </c>
    </row>
    <row r="260" spans="1:4" ht="18" customHeight="1">
      <c r="A260" s="3" t="str">
        <f t="shared" si="4"/>
        <v>040502</v>
      </c>
      <c r="B260" s="3" t="str">
        <f>"2406120920"</f>
        <v>2406120920</v>
      </c>
      <c r="C260" s="4">
        <v>71.5</v>
      </c>
      <c r="D260" s="5" t="s">
        <v>5</v>
      </c>
    </row>
    <row r="261" spans="1:4" ht="18" customHeight="1">
      <c r="A261" s="3" t="str">
        <f t="shared" si="4"/>
        <v>040502</v>
      </c>
      <c r="B261" s="3" t="str">
        <f>"2406120921"</f>
        <v>2406120921</v>
      </c>
      <c r="C261" s="4">
        <v>79.5</v>
      </c>
      <c r="D261" s="5" t="s">
        <v>5</v>
      </c>
    </row>
    <row r="262" spans="1:4" ht="18" customHeight="1">
      <c r="A262" s="3" t="str">
        <f t="shared" si="4"/>
        <v>040502</v>
      </c>
      <c r="B262" s="3" t="str">
        <f>"2406120922"</f>
        <v>2406120922</v>
      </c>
      <c r="C262" s="4">
        <v>0</v>
      </c>
      <c r="D262" s="5" t="s">
        <v>4</v>
      </c>
    </row>
    <row r="263" spans="1:4" ht="18" customHeight="1">
      <c r="A263" s="3" t="str">
        <f t="shared" si="4"/>
        <v>040502</v>
      </c>
      <c r="B263" s="3" t="str">
        <f>"2406120923"</f>
        <v>2406120923</v>
      </c>
      <c r="C263" s="4">
        <v>70</v>
      </c>
      <c r="D263" s="5" t="s">
        <v>5</v>
      </c>
    </row>
    <row r="264" spans="1:4" ht="18" customHeight="1">
      <c r="A264" s="3" t="str">
        <f t="shared" si="4"/>
        <v>040502</v>
      </c>
      <c r="B264" s="3" t="str">
        <f>"2406120924"</f>
        <v>2406120924</v>
      </c>
      <c r="C264" s="4">
        <v>76</v>
      </c>
      <c r="D264" s="5" t="s">
        <v>5</v>
      </c>
    </row>
    <row r="265" spans="1:4" ht="18" customHeight="1">
      <c r="A265" s="3" t="str">
        <f t="shared" si="4"/>
        <v>040502</v>
      </c>
      <c r="B265" s="3" t="str">
        <f>"2406120925"</f>
        <v>2406120925</v>
      </c>
      <c r="C265" s="4">
        <v>73</v>
      </c>
      <c r="D265" s="5" t="s">
        <v>5</v>
      </c>
    </row>
    <row r="266" spans="1:4" ht="18" customHeight="1">
      <c r="A266" s="3" t="str">
        <f t="shared" si="4"/>
        <v>040502</v>
      </c>
      <c r="B266" s="3" t="str">
        <f>"2406120926"</f>
        <v>2406120926</v>
      </c>
      <c r="C266" s="4">
        <v>66</v>
      </c>
      <c r="D266" s="5" t="s">
        <v>5</v>
      </c>
    </row>
    <row r="267" spans="1:4" ht="18" customHeight="1">
      <c r="A267" s="3" t="str">
        <f t="shared" si="4"/>
        <v>040502</v>
      </c>
      <c r="B267" s="3" t="str">
        <f>"2406120927"</f>
        <v>2406120927</v>
      </c>
      <c r="C267" s="4">
        <v>0</v>
      </c>
      <c r="D267" s="5" t="s">
        <v>4</v>
      </c>
    </row>
    <row r="268" spans="1:4" ht="18" customHeight="1">
      <c r="A268" s="3" t="str">
        <f t="shared" si="4"/>
        <v>040502</v>
      </c>
      <c r="B268" s="3" t="str">
        <f>"2406120928"</f>
        <v>2406120928</v>
      </c>
      <c r="C268" s="4">
        <v>0</v>
      </c>
      <c r="D268" s="5" t="s">
        <v>4</v>
      </c>
    </row>
    <row r="269" spans="1:4" ht="18" customHeight="1">
      <c r="A269" s="3" t="str">
        <f t="shared" si="4"/>
        <v>040502</v>
      </c>
      <c r="B269" s="3" t="str">
        <f>"2406120929"</f>
        <v>2406120929</v>
      </c>
      <c r="C269" s="4">
        <v>0</v>
      </c>
      <c r="D269" s="5" t="s">
        <v>4</v>
      </c>
    </row>
    <row r="270" spans="1:4" ht="18" customHeight="1">
      <c r="A270" s="3" t="str">
        <f t="shared" si="4"/>
        <v>040502</v>
      </c>
      <c r="B270" s="3" t="str">
        <f>"2406120930"</f>
        <v>2406120930</v>
      </c>
      <c r="C270" s="4">
        <v>73.5</v>
      </c>
      <c r="D270" s="5" t="s">
        <v>5</v>
      </c>
    </row>
    <row r="271" spans="1:4" ht="18" customHeight="1">
      <c r="A271" s="3" t="str">
        <f t="shared" si="4"/>
        <v>040502</v>
      </c>
      <c r="B271" s="3" t="str">
        <f>"2406121001"</f>
        <v>2406121001</v>
      </c>
      <c r="C271" s="4">
        <v>78.5</v>
      </c>
      <c r="D271" s="5" t="s">
        <v>5</v>
      </c>
    </row>
    <row r="272" spans="1:4" ht="18" customHeight="1">
      <c r="A272" s="3" t="str">
        <f t="shared" si="4"/>
        <v>040502</v>
      </c>
      <c r="B272" s="3" t="str">
        <f>"2406121002"</f>
        <v>2406121002</v>
      </c>
      <c r="C272" s="4">
        <v>89</v>
      </c>
      <c r="D272" s="5" t="s">
        <v>5</v>
      </c>
    </row>
    <row r="273" spans="1:4" ht="18" customHeight="1">
      <c r="A273" s="3" t="str">
        <f t="shared" si="4"/>
        <v>040502</v>
      </c>
      <c r="B273" s="3" t="str">
        <f>"2406121003"</f>
        <v>2406121003</v>
      </c>
      <c r="C273" s="4">
        <v>0</v>
      </c>
      <c r="D273" s="5" t="s">
        <v>4</v>
      </c>
    </row>
    <row r="274" spans="1:4" ht="18" customHeight="1">
      <c r="A274" s="3" t="str">
        <f t="shared" si="4"/>
        <v>040502</v>
      </c>
      <c r="B274" s="3" t="str">
        <f>"2406121004"</f>
        <v>2406121004</v>
      </c>
      <c r="C274" s="4">
        <v>68.5</v>
      </c>
      <c r="D274" s="5" t="s">
        <v>5</v>
      </c>
    </row>
    <row r="275" spans="1:4" ht="18" customHeight="1">
      <c r="A275" s="3" t="str">
        <f t="shared" si="4"/>
        <v>040502</v>
      </c>
      <c r="B275" s="3" t="str">
        <f>"2406121005"</f>
        <v>2406121005</v>
      </c>
      <c r="C275" s="4">
        <v>78.5</v>
      </c>
      <c r="D275" s="5" t="s">
        <v>5</v>
      </c>
    </row>
    <row r="276" spans="1:4" ht="18" customHeight="1">
      <c r="A276" s="3" t="str">
        <f t="shared" si="4"/>
        <v>040502</v>
      </c>
      <c r="B276" s="3" t="str">
        <f>"2406121006"</f>
        <v>2406121006</v>
      </c>
      <c r="C276" s="4">
        <v>84</v>
      </c>
      <c r="D276" s="5" t="s">
        <v>5</v>
      </c>
    </row>
    <row r="277" spans="1:4" ht="18" customHeight="1">
      <c r="A277" s="3" t="str">
        <f t="shared" si="4"/>
        <v>040502</v>
      </c>
      <c r="B277" s="3" t="str">
        <f>"2406121007"</f>
        <v>2406121007</v>
      </c>
      <c r="C277" s="4">
        <v>0</v>
      </c>
      <c r="D277" s="5" t="s">
        <v>4</v>
      </c>
    </row>
    <row r="278" spans="1:4" ht="18" customHeight="1">
      <c r="A278" s="3" t="str">
        <f t="shared" si="4"/>
        <v>040502</v>
      </c>
      <c r="B278" s="3" t="str">
        <f>"2406121008"</f>
        <v>2406121008</v>
      </c>
      <c r="C278" s="4">
        <v>73.5</v>
      </c>
      <c r="D278" s="5" t="s">
        <v>5</v>
      </c>
    </row>
    <row r="279" spans="1:4" ht="18" customHeight="1">
      <c r="A279" s="3" t="str">
        <f aca="true" t="shared" si="5" ref="A279:A304">"040502"</f>
        <v>040502</v>
      </c>
      <c r="B279" s="3" t="str">
        <f>"2406121009"</f>
        <v>2406121009</v>
      </c>
      <c r="C279" s="4">
        <v>75</v>
      </c>
      <c r="D279" s="5" t="s">
        <v>5</v>
      </c>
    </row>
    <row r="280" spans="1:4" ht="18" customHeight="1">
      <c r="A280" s="3" t="str">
        <f t="shared" si="5"/>
        <v>040502</v>
      </c>
      <c r="B280" s="3" t="str">
        <f>"2406121010"</f>
        <v>2406121010</v>
      </c>
      <c r="C280" s="4">
        <v>0</v>
      </c>
      <c r="D280" s="5" t="s">
        <v>4</v>
      </c>
    </row>
    <row r="281" spans="1:4" ht="18" customHeight="1">
      <c r="A281" s="3" t="str">
        <f t="shared" si="5"/>
        <v>040502</v>
      </c>
      <c r="B281" s="3" t="str">
        <f>"2406121011"</f>
        <v>2406121011</v>
      </c>
      <c r="C281" s="4">
        <v>0</v>
      </c>
      <c r="D281" s="5" t="s">
        <v>4</v>
      </c>
    </row>
    <row r="282" spans="1:4" ht="18" customHeight="1">
      <c r="A282" s="3" t="str">
        <f t="shared" si="5"/>
        <v>040502</v>
      </c>
      <c r="B282" s="3" t="str">
        <f>"2406121012"</f>
        <v>2406121012</v>
      </c>
      <c r="C282" s="4">
        <v>74</v>
      </c>
      <c r="D282" s="5" t="s">
        <v>5</v>
      </c>
    </row>
    <row r="283" spans="1:4" ht="18" customHeight="1">
      <c r="A283" s="3" t="str">
        <f t="shared" si="5"/>
        <v>040502</v>
      </c>
      <c r="B283" s="3" t="str">
        <f>"2406121013"</f>
        <v>2406121013</v>
      </c>
      <c r="C283" s="4">
        <v>72</v>
      </c>
      <c r="D283" s="5" t="s">
        <v>5</v>
      </c>
    </row>
    <row r="284" spans="1:4" ht="18" customHeight="1">
      <c r="A284" s="3" t="str">
        <f t="shared" si="5"/>
        <v>040502</v>
      </c>
      <c r="B284" s="3" t="str">
        <f>"2406121014"</f>
        <v>2406121014</v>
      </c>
      <c r="C284" s="4">
        <v>69</v>
      </c>
      <c r="D284" s="5" t="s">
        <v>5</v>
      </c>
    </row>
    <row r="285" spans="1:4" ht="18" customHeight="1">
      <c r="A285" s="3" t="str">
        <f t="shared" si="5"/>
        <v>040502</v>
      </c>
      <c r="B285" s="3" t="str">
        <f>"2406121015"</f>
        <v>2406121015</v>
      </c>
      <c r="C285" s="4">
        <v>65.5</v>
      </c>
      <c r="D285" s="5" t="s">
        <v>5</v>
      </c>
    </row>
    <row r="286" spans="1:4" ht="18" customHeight="1">
      <c r="A286" s="3" t="str">
        <f t="shared" si="5"/>
        <v>040502</v>
      </c>
      <c r="B286" s="3" t="str">
        <f>"2406121016"</f>
        <v>2406121016</v>
      </c>
      <c r="C286" s="4">
        <v>84</v>
      </c>
      <c r="D286" s="5" t="s">
        <v>5</v>
      </c>
    </row>
    <row r="287" spans="1:4" ht="18" customHeight="1">
      <c r="A287" s="3" t="str">
        <f t="shared" si="5"/>
        <v>040502</v>
      </c>
      <c r="B287" s="3" t="str">
        <f>"2406121017"</f>
        <v>2406121017</v>
      </c>
      <c r="C287" s="4">
        <v>0</v>
      </c>
      <c r="D287" s="5" t="s">
        <v>4</v>
      </c>
    </row>
    <row r="288" spans="1:4" ht="18" customHeight="1">
      <c r="A288" s="3" t="str">
        <f t="shared" si="5"/>
        <v>040502</v>
      </c>
      <c r="B288" s="3" t="str">
        <f>"2406121018"</f>
        <v>2406121018</v>
      </c>
      <c r="C288" s="4">
        <v>65</v>
      </c>
      <c r="D288" s="5" t="s">
        <v>5</v>
      </c>
    </row>
    <row r="289" spans="1:4" ht="18" customHeight="1">
      <c r="A289" s="3" t="str">
        <f t="shared" si="5"/>
        <v>040502</v>
      </c>
      <c r="B289" s="3" t="str">
        <f>"2406121019"</f>
        <v>2406121019</v>
      </c>
      <c r="C289" s="4">
        <v>92</v>
      </c>
      <c r="D289" s="5" t="s">
        <v>5</v>
      </c>
    </row>
    <row r="290" spans="1:4" ht="18" customHeight="1">
      <c r="A290" s="3" t="str">
        <f t="shared" si="5"/>
        <v>040502</v>
      </c>
      <c r="B290" s="3" t="str">
        <f>"2406121020"</f>
        <v>2406121020</v>
      </c>
      <c r="C290" s="4">
        <v>0</v>
      </c>
      <c r="D290" s="5" t="s">
        <v>4</v>
      </c>
    </row>
    <row r="291" spans="1:4" ht="18" customHeight="1">
      <c r="A291" s="3" t="str">
        <f t="shared" si="5"/>
        <v>040502</v>
      </c>
      <c r="B291" s="3" t="str">
        <f>"2406121021"</f>
        <v>2406121021</v>
      </c>
      <c r="C291" s="4">
        <v>72.5</v>
      </c>
      <c r="D291" s="5" t="s">
        <v>5</v>
      </c>
    </row>
    <row r="292" spans="1:4" ht="18" customHeight="1">
      <c r="A292" s="3" t="str">
        <f t="shared" si="5"/>
        <v>040502</v>
      </c>
      <c r="B292" s="3" t="str">
        <f>"2406121022"</f>
        <v>2406121022</v>
      </c>
      <c r="C292" s="4">
        <v>0</v>
      </c>
      <c r="D292" s="5" t="s">
        <v>4</v>
      </c>
    </row>
    <row r="293" spans="1:4" ht="18" customHeight="1">
      <c r="A293" s="3" t="str">
        <f t="shared" si="5"/>
        <v>040502</v>
      </c>
      <c r="B293" s="3" t="str">
        <f>"2406121023"</f>
        <v>2406121023</v>
      </c>
      <c r="C293" s="4">
        <v>87</v>
      </c>
      <c r="D293" s="5" t="s">
        <v>5</v>
      </c>
    </row>
    <row r="294" spans="1:4" ht="18" customHeight="1">
      <c r="A294" s="3" t="str">
        <f t="shared" si="5"/>
        <v>040502</v>
      </c>
      <c r="B294" s="3" t="str">
        <f>"2406121024"</f>
        <v>2406121024</v>
      </c>
      <c r="C294" s="4">
        <v>60.5</v>
      </c>
      <c r="D294" s="5" t="s">
        <v>5</v>
      </c>
    </row>
    <row r="295" spans="1:4" ht="18" customHeight="1">
      <c r="A295" s="3" t="str">
        <f t="shared" si="5"/>
        <v>040502</v>
      </c>
      <c r="B295" s="3" t="str">
        <f>"2406121025"</f>
        <v>2406121025</v>
      </c>
      <c r="C295" s="4">
        <v>69</v>
      </c>
      <c r="D295" s="5" t="s">
        <v>5</v>
      </c>
    </row>
    <row r="296" spans="1:4" ht="18" customHeight="1">
      <c r="A296" s="3" t="str">
        <f t="shared" si="5"/>
        <v>040502</v>
      </c>
      <c r="B296" s="3" t="str">
        <f>"2406121026"</f>
        <v>2406121026</v>
      </c>
      <c r="C296" s="4">
        <v>0</v>
      </c>
      <c r="D296" s="5" t="s">
        <v>4</v>
      </c>
    </row>
    <row r="297" spans="1:4" ht="18" customHeight="1">
      <c r="A297" s="3" t="str">
        <f t="shared" si="5"/>
        <v>040502</v>
      </c>
      <c r="B297" s="3" t="str">
        <f>"2406121027"</f>
        <v>2406121027</v>
      </c>
      <c r="C297" s="4">
        <v>83</v>
      </c>
      <c r="D297" s="5" t="s">
        <v>5</v>
      </c>
    </row>
    <row r="298" spans="1:4" ht="18" customHeight="1">
      <c r="A298" s="3" t="str">
        <f t="shared" si="5"/>
        <v>040502</v>
      </c>
      <c r="B298" s="3" t="str">
        <f>"2406121028"</f>
        <v>2406121028</v>
      </c>
      <c r="C298" s="4">
        <v>67</v>
      </c>
      <c r="D298" s="5" t="s">
        <v>5</v>
      </c>
    </row>
    <row r="299" spans="1:4" ht="18" customHeight="1">
      <c r="A299" s="3" t="str">
        <f t="shared" si="5"/>
        <v>040502</v>
      </c>
      <c r="B299" s="3" t="str">
        <f>"2406121029"</f>
        <v>2406121029</v>
      </c>
      <c r="C299" s="4">
        <v>75</v>
      </c>
      <c r="D299" s="5" t="s">
        <v>5</v>
      </c>
    </row>
    <row r="300" spans="1:4" ht="18" customHeight="1">
      <c r="A300" s="3" t="str">
        <f t="shared" si="5"/>
        <v>040502</v>
      </c>
      <c r="B300" s="3" t="str">
        <f>"2406121030"</f>
        <v>2406121030</v>
      </c>
      <c r="C300" s="4">
        <v>73</v>
      </c>
      <c r="D300" s="5" t="s">
        <v>5</v>
      </c>
    </row>
    <row r="301" spans="1:4" ht="18" customHeight="1">
      <c r="A301" s="3" t="str">
        <f t="shared" si="5"/>
        <v>040502</v>
      </c>
      <c r="B301" s="3" t="str">
        <f>"2406121101"</f>
        <v>2406121101</v>
      </c>
      <c r="C301" s="4">
        <v>81</v>
      </c>
      <c r="D301" s="5" t="s">
        <v>5</v>
      </c>
    </row>
    <row r="302" spans="1:4" ht="18" customHeight="1">
      <c r="A302" s="3" t="str">
        <f t="shared" si="5"/>
        <v>040502</v>
      </c>
      <c r="B302" s="3" t="str">
        <f>"2406121102"</f>
        <v>2406121102</v>
      </c>
      <c r="C302" s="4">
        <v>59.5</v>
      </c>
      <c r="D302" s="5" t="s">
        <v>5</v>
      </c>
    </row>
    <row r="303" spans="1:4" ht="18" customHeight="1">
      <c r="A303" s="3" t="str">
        <f t="shared" si="5"/>
        <v>040502</v>
      </c>
      <c r="B303" s="3" t="str">
        <f>"2406121103"</f>
        <v>2406121103</v>
      </c>
      <c r="C303" s="4">
        <v>82.5</v>
      </c>
      <c r="D303" s="5" t="s">
        <v>5</v>
      </c>
    </row>
    <row r="304" spans="1:4" ht="18" customHeight="1">
      <c r="A304" s="3" t="str">
        <f t="shared" si="5"/>
        <v>040502</v>
      </c>
      <c r="B304" s="3" t="str">
        <f>"2406121104"</f>
        <v>2406121104</v>
      </c>
      <c r="C304" s="4">
        <v>67.5</v>
      </c>
      <c r="D304" s="5" t="s">
        <v>5</v>
      </c>
    </row>
    <row r="305" spans="1:4" ht="18" customHeight="1">
      <c r="A305" s="3" t="str">
        <f aca="true" t="shared" si="6" ref="A305:A368">"040503"</f>
        <v>040503</v>
      </c>
      <c r="B305" s="3" t="str">
        <f>"2406121105"</f>
        <v>2406121105</v>
      </c>
      <c r="C305" s="4">
        <v>0</v>
      </c>
      <c r="D305" s="5" t="s">
        <v>4</v>
      </c>
    </row>
    <row r="306" spans="1:4" ht="18" customHeight="1">
      <c r="A306" s="3" t="str">
        <f t="shared" si="6"/>
        <v>040503</v>
      </c>
      <c r="B306" s="3" t="str">
        <f>"2406121106"</f>
        <v>2406121106</v>
      </c>
      <c r="C306" s="4">
        <v>78.5</v>
      </c>
      <c r="D306" s="5" t="s">
        <v>5</v>
      </c>
    </row>
    <row r="307" spans="1:4" ht="18" customHeight="1">
      <c r="A307" s="3" t="str">
        <f t="shared" si="6"/>
        <v>040503</v>
      </c>
      <c r="B307" s="3" t="str">
        <f>"2406121107"</f>
        <v>2406121107</v>
      </c>
      <c r="C307" s="4">
        <v>78.5</v>
      </c>
      <c r="D307" s="5" t="s">
        <v>5</v>
      </c>
    </row>
    <row r="308" spans="1:4" ht="18" customHeight="1">
      <c r="A308" s="3" t="str">
        <f t="shared" si="6"/>
        <v>040503</v>
      </c>
      <c r="B308" s="3" t="str">
        <f>"2406121108"</f>
        <v>2406121108</v>
      </c>
      <c r="C308" s="4">
        <v>0</v>
      </c>
      <c r="D308" s="5" t="s">
        <v>4</v>
      </c>
    </row>
    <row r="309" spans="1:4" ht="18" customHeight="1">
      <c r="A309" s="3" t="str">
        <f t="shared" si="6"/>
        <v>040503</v>
      </c>
      <c r="B309" s="3" t="str">
        <f>"2406121109"</f>
        <v>2406121109</v>
      </c>
      <c r="C309" s="4">
        <v>73</v>
      </c>
      <c r="D309" s="5" t="s">
        <v>5</v>
      </c>
    </row>
    <row r="310" spans="1:4" ht="18" customHeight="1">
      <c r="A310" s="3" t="str">
        <f t="shared" si="6"/>
        <v>040503</v>
      </c>
      <c r="B310" s="3" t="str">
        <f>"2406121110"</f>
        <v>2406121110</v>
      </c>
      <c r="C310" s="4">
        <v>80</v>
      </c>
      <c r="D310" s="5" t="s">
        <v>5</v>
      </c>
    </row>
    <row r="311" spans="1:4" ht="18" customHeight="1">
      <c r="A311" s="3" t="str">
        <f t="shared" si="6"/>
        <v>040503</v>
      </c>
      <c r="B311" s="3" t="str">
        <f>"2406121111"</f>
        <v>2406121111</v>
      </c>
      <c r="C311" s="4">
        <v>0</v>
      </c>
      <c r="D311" s="5" t="s">
        <v>4</v>
      </c>
    </row>
    <row r="312" spans="1:4" ht="18" customHeight="1">
      <c r="A312" s="3" t="str">
        <f t="shared" si="6"/>
        <v>040503</v>
      </c>
      <c r="B312" s="3" t="str">
        <f>"2406121112"</f>
        <v>2406121112</v>
      </c>
      <c r="C312" s="4">
        <v>0</v>
      </c>
      <c r="D312" s="5" t="s">
        <v>4</v>
      </c>
    </row>
    <row r="313" spans="1:4" ht="18" customHeight="1">
      <c r="A313" s="3" t="str">
        <f t="shared" si="6"/>
        <v>040503</v>
      </c>
      <c r="B313" s="3" t="str">
        <f>"2406121113"</f>
        <v>2406121113</v>
      </c>
      <c r="C313" s="4">
        <v>77.5</v>
      </c>
      <c r="D313" s="5" t="s">
        <v>5</v>
      </c>
    </row>
    <row r="314" spans="1:4" ht="18" customHeight="1">
      <c r="A314" s="3" t="str">
        <f t="shared" si="6"/>
        <v>040503</v>
      </c>
      <c r="B314" s="3" t="str">
        <f>"2406121114"</f>
        <v>2406121114</v>
      </c>
      <c r="C314" s="4">
        <v>68.5</v>
      </c>
      <c r="D314" s="5" t="s">
        <v>5</v>
      </c>
    </row>
    <row r="315" spans="1:4" ht="18" customHeight="1">
      <c r="A315" s="3" t="str">
        <f t="shared" si="6"/>
        <v>040503</v>
      </c>
      <c r="B315" s="3" t="str">
        <f>"2406121115"</f>
        <v>2406121115</v>
      </c>
      <c r="C315" s="4">
        <v>0</v>
      </c>
      <c r="D315" s="5" t="s">
        <v>4</v>
      </c>
    </row>
    <row r="316" spans="1:4" ht="18" customHeight="1">
      <c r="A316" s="3" t="str">
        <f t="shared" si="6"/>
        <v>040503</v>
      </c>
      <c r="B316" s="3" t="str">
        <f>"2406121116"</f>
        <v>2406121116</v>
      </c>
      <c r="C316" s="4">
        <v>79.5</v>
      </c>
      <c r="D316" s="5" t="s">
        <v>5</v>
      </c>
    </row>
    <row r="317" spans="1:4" ht="18" customHeight="1">
      <c r="A317" s="3" t="str">
        <f t="shared" si="6"/>
        <v>040503</v>
      </c>
      <c r="B317" s="3" t="str">
        <f>"2406121117"</f>
        <v>2406121117</v>
      </c>
      <c r="C317" s="4">
        <v>81.5</v>
      </c>
      <c r="D317" s="5" t="s">
        <v>5</v>
      </c>
    </row>
    <row r="318" spans="1:4" ht="18" customHeight="1">
      <c r="A318" s="3" t="str">
        <f t="shared" si="6"/>
        <v>040503</v>
      </c>
      <c r="B318" s="3" t="str">
        <f>"2406121118"</f>
        <v>2406121118</v>
      </c>
      <c r="C318" s="4">
        <v>81.5</v>
      </c>
      <c r="D318" s="5" t="s">
        <v>5</v>
      </c>
    </row>
    <row r="319" spans="1:4" ht="18" customHeight="1">
      <c r="A319" s="3" t="str">
        <f t="shared" si="6"/>
        <v>040503</v>
      </c>
      <c r="B319" s="3" t="str">
        <f>"2406121119"</f>
        <v>2406121119</v>
      </c>
      <c r="C319" s="4">
        <v>69.5</v>
      </c>
      <c r="D319" s="5" t="s">
        <v>5</v>
      </c>
    </row>
    <row r="320" spans="1:4" ht="18" customHeight="1">
      <c r="A320" s="3" t="str">
        <f t="shared" si="6"/>
        <v>040503</v>
      </c>
      <c r="B320" s="3" t="str">
        <f>"2406121120"</f>
        <v>2406121120</v>
      </c>
      <c r="C320" s="4">
        <v>80.5</v>
      </c>
      <c r="D320" s="5" t="s">
        <v>5</v>
      </c>
    </row>
    <row r="321" spans="1:4" ht="18" customHeight="1">
      <c r="A321" s="3" t="str">
        <f t="shared" si="6"/>
        <v>040503</v>
      </c>
      <c r="B321" s="3" t="str">
        <f>"2406121121"</f>
        <v>2406121121</v>
      </c>
      <c r="C321" s="4">
        <v>74</v>
      </c>
      <c r="D321" s="5" t="s">
        <v>5</v>
      </c>
    </row>
    <row r="322" spans="1:4" ht="18" customHeight="1">
      <c r="A322" s="3" t="str">
        <f t="shared" si="6"/>
        <v>040503</v>
      </c>
      <c r="B322" s="3" t="str">
        <f>"2406121122"</f>
        <v>2406121122</v>
      </c>
      <c r="C322" s="4">
        <v>0</v>
      </c>
      <c r="D322" s="5" t="s">
        <v>4</v>
      </c>
    </row>
    <row r="323" spans="1:4" ht="18" customHeight="1">
      <c r="A323" s="3" t="str">
        <f t="shared" si="6"/>
        <v>040503</v>
      </c>
      <c r="B323" s="3" t="str">
        <f>"2406121123"</f>
        <v>2406121123</v>
      </c>
      <c r="C323" s="4">
        <v>76.5</v>
      </c>
      <c r="D323" s="5" t="s">
        <v>5</v>
      </c>
    </row>
    <row r="324" spans="1:4" ht="18" customHeight="1">
      <c r="A324" s="3" t="str">
        <f t="shared" si="6"/>
        <v>040503</v>
      </c>
      <c r="B324" s="3" t="str">
        <f>"2406121124"</f>
        <v>2406121124</v>
      </c>
      <c r="C324" s="4">
        <v>68</v>
      </c>
      <c r="D324" s="5" t="s">
        <v>5</v>
      </c>
    </row>
    <row r="325" spans="1:4" ht="18" customHeight="1">
      <c r="A325" s="3" t="str">
        <f t="shared" si="6"/>
        <v>040503</v>
      </c>
      <c r="B325" s="3" t="str">
        <f>"2406121125"</f>
        <v>2406121125</v>
      </c>
      <c r="C325" s="4">
        <v>0</v>
      </c>
      <c r="D325" s="5" t="s">
        <v>4</v>
      </c>
    </row>
    <row r="326" spans="1:4" ht="18" customHeight="1">
      <c r="A326" s="3" t="str">
        <f t="shared" si="6"/>
        <v>040503</v>
      </c>
      <c r="B326" s="3" t="str">
        <f>"2406121126"</f>
        <v>2406121126</v>
      </c>
      <c r="C326" s="4">
        <v>0</v>
      </c>
      <c r="D326" s="5" t="s">
        <v>4</v>
      </c>
    </row>
    <row r="327" spans="1:4" ht="18" customHeight="1">
      <c r="A327" s="3" t="str">
        <f t="shared" si="6"/>
        <v>040503</v>
      </c>
      <c r="B327" s="3" t="str">
        <f>"2406121127"</f>
        <v>2406121127</v>
      </c>
      <c r="C327" s="4">
        <v>0</v>
      </c>
      <c r="D327" s="5" t="s">
        <v>4</v>
      </c>
    </row>
    <row r="328" spans="1:4" ht="18" customHeight="1">
      <c r="A328" s="3" t="str">
        <f t="shared" si="6"/>
        <v>040503</v>
      </c>
      <c r="B328" s="3" t="str">
        <f>"2406121128"</f>
        <v>2406121128</v>
      </c>
      <c r="C328" s="4">
        <v>79</v>
      </c>
      <c r="D328" s="5" t="s">
        <v>5</v>
      </c>
    </row>
    <row r="329" spans="1:4" ht="18" customHeight="1">
      <c r="A329" s="3" t="str">
        <f t="shared" si="6"/>
        <v>040503</v>
      </c>
      <c r="B329" s="3" t="str">
        <f>"2406121129"</f>
        <v>2406121129</v>
      </c>
      <c r="C329" s="4">
        <v>75.5</v>
      </c>
      <c r="D329" s="5" t="s">
        <v>5</v>
      </c>
    </row>
    <row r="330" spans="1:4" ht="18" customHeight="1">
      <c r="A330" s="3" t="str">
        <f t="shared" si="6"/>
        <v>040503</v>
      </c>
      <c r="B330" s="3" t="str">
        <f>"2406121130"</f>
        <v>2406121130</v>
      </c>
      <c r="C330" s="4">
        <v>79.5</v>
      </c>
      <c r="D330" s="5" t="s">
        <v>5</v>
      </c>
    </row>
    <row r="331" spans="1:4" ht="18" customHeight="1">
      <c r="A331" s="3" t="str">
        <f t="shared" si="6"/>
        <v>040503</v>
      </c>
      <c r="B331" s="3" t="str">
        <f>"2406121201"</f>
        <v>2406121201</v>
      </c>
      <c r="C331" s="4">
        <v>71</v>
      </c>
      <c r="D331" s="5" t="s">
        <v>5</v>
      </c>
    </row>
    <row r="332" spans="1:4" ht="18" customHeight="1">
      <c r="A332" s="3" t="str">
        <f t="shared" si="6"/>
        <v>040503</v>
      </c>
      <c r="B332" s="3" t="str">
        <f>"2406121202"</f>
        <v>2406121202</v>
      </c>
      <c r="C332" s="4">
        <v>74</v>
      </c>
      <c r="D332" s="5" t="s">
        <v>5</v>
      </c>
    </row>
    <row r="333" spans="1:4" ht="18" customHeight="1">
      <c r="A333" s="3" t="str">
        <f t="shared" si="6"/>
        <v>040503</v>
      </c>
      <c r="B333" s="3" t="str">
        <f>"2406121203"</f>
        <v>2406121203</v>
      </c>
      <c r="C333" s="4">
        <v>76.5</v>
      </c>
      <c r="D333" s="5" t="s">
        <v>5</v>
      </c>
    </row>
    <row r="334" spans="1:4" ht="18" customHeight="1">
      <c r="A334" s="3" t="str">
        <f t="shared" si="6"/>
        <v>040503</v>
      </c>
      <c r="B334" s="3" t="str">
        <f>"2406121204"</f>
        <v>2406121204</v>
      </c>
      <c r="C334" s="4">
        <v>77</v>
      </c>
      <c r="D334" s="5" t="s">
        <v>5</v>
      </c>
    </row>
    <row r="335" spans="1:4" ht="18" customHeight="1">
      <c r="A335" s="3" t="str">
        <f t="shared" si="6"/>
        <v>040503</v>
      </c>
      <c r="B335" s="3" t="str">
        <f>"2406121205"</f>
        <v>2406121205</v>
      </c>
      <c r="C335" s="4">
        <v>74</v>
      </c>
      <c r="D335" s="5" t="s">
        <v>5</v>
      </c>
    </row>
    <row r="336" spans="1:4" ht="18" customHeight="1">
      <c r="A336" s="3" t="str">
        <f t="shared" si="6"/>
        <v>040503</v>
      </c>
      <c r="B336" s="3" t="str">
        <f>"2406121206"</f>
        <v>2406121206</v>
      </c>
      <c r="C336" s="4">
        <v>79</v>
      </c>
      <c r="D336" s="5" t="s">
        <v>5</v>
      </c>
    </row>
    <row r="337" spans="1:4" ht="18" customHeight="1">
      <c r="A337" s="3" t="str">
        <f t="shared" si="6"/>
        <v>040503</v>
      </c>
      <c r="B337" s="3" t="str">
        <f>"2406121207"</f>
        <v>2406121207</v>
      </c>
      <c r="C337" s="4">
        <v>0</v>
      </c>
      <c r="D337" s="5" t="s">
        <v>4</v>
      </c>
    </row>
    <row r="338" spans="1:4" ht="18" customHeight="1">
      <c r="A338" s="3" t="str">
        <f t="shared" si="6"/>
        <v>040503</v>
      </c>
      <c r="B338" s="3" t="str">
        <f>"2406121208"</f>
        <v>2406121208</v>
      </c>
      <c r="C338" s="4">
        <v>74.5</v>
      </c>
      <c r="D338" s="5" t="s">
        <v>5</v>
      </c>
    </row>
    <row r="339" spans="1:4" ht="18" customHeight="1">
      <c r="A339" s="3" t="str">
        <f t="shared" si="6"/>
        <v>040503</v>
      </c>
      <c r="B339" s="3" t="str">
        <f>"2406121209"</f>
        <v>2406121209</v>
      </c>
      <c r="C339" s="4">
        <v>74.5</v>
      </c>
      <c r="D339" s="5" t="s">
        <v>5</v>
      </c>
    </row>
    <row r="340" spans="1:4" ht="18" customHeight="1">
      <c r="A340" s="3" t="str">
        <f t="shared" si="6"/>
        <v>040503</v>
      </c>
      <c r="B340" s="3" t="str">
        <f>"2406121210"</f>
        <v>2406121210</v>
      </c>
      <c r="C340" s="4">
        <v>82.5</v>
      </c>
      <c r="D340" s="5" t="s">
        <v>5</v>
      </c>
    </row>
    <row r="341" spans="1:4" ht="18" customHeight="1">
      <c r="A341" s="3" t="str">
        <f t="shared" si="6"/>
        <v>040503</v>
      </c>
      <c r="B341" s="3" t="str">
        <f>"2406121211"</f>
        <v>2406121211</v>
      </c>
      <c r="C341" s="4">
        <v>78</v>
      </c>
      <c r="D341" s="5" t="s">
        <v>5</v>
      </c>
    </row>
    <row r="342" spans="1:4" ht="18" customHeight="1">
      <c r="A342" s="3" t="str">
        <f t="shared" si="6"/>
        <v>040503</v>
      </c>
      <c r="B342" s="3" t="str">
        <f>"2406121212"</f>
        <v>2406121212</v>
      </c>
      <c r="C342" s="4">
        <v>76</v>
      </c>
      <c r="D342" s="5" t="s">
        <v>5</v>
      </c>
    </row>
    <row r="343" spans="1:4" ht="18" customHeight="1">
      <c r="A343" s="3" t="str">
        <f t="shared" si="6"/>
        <v>040503</v>
      </c>
      <c r="B343" s="3" t="str">
        <f>"2406121213"</f>
        <v>2406121213</v>
      </c>
      <c r="C343" s="4">
        <v>0</v>
      </c>
      <c r="D343" s="5" t="s">
        <v>4</v>
      </c>
    </row>
    <row r="344" spans="1:4" ht="18" customHeight="1">
      <c r="A344" s="3" t="str">
        <f t="shared" si="6"/>
        <v>040503</v>
      </c>
      <c r="B344" s="3" t="str">
        <f>"2406121214"</f>
        <v>2406121214</v>
      </c>
      <c r="C344" s="4">
        <v>81.5</v>
      </c>
      <c r="D344" s="5" t="s">
        <v>5</v>
      </c>
    </row>
    <row r="345" spans="1:4" ht="18" customHeight="1">
      <c r="A345" s="3" t="str">
        <f t="shared" si="6"/>
        <v>040503</v>
      </c>
      <c r="B345" s="3" t="str">
        <f>"2406121215"</f>
        <v>2406121215</v>
      </c>
      <c r="C345" s="4">
        <v>69</v>
      </c>
      <c r="D345" s="5" t="s">
        <v>5</v>
      </c>
    </row>
    <row r="346" spans="1:4" ht="18" customHeight="1">
      <c r="A346" s="3" t="str">
        <f t="shared" si="6"/>
        <v>040503</v>
      </c>
      <c r="B346" s="3" t="str">
        <f>"2406121216"</f>
        <v>2406121216</v>
      </c>
      <c r="C346" s="4">
        <v>72</v>
      </c>
      <c r="D346" s="5" t="s">
        <v>5</v>
      </c>
    </row>
    <row r="347" spans="1:4" ht="18" customHeight="1">
      <c r="A347" s="3" t="str">
        <f t="shared" si="6"/>
        <v>040503</v>
      </c>
      <c r="B347" s="3" t="str">
        <f>"2406121217"</f>
        <v>2406121217</v>
      </c>
      <c r="C347" s="4">
        <v>0</v>
      </c>
      <c r="D347" s="5" t="s">
        <v>4</v>
      </c>
    </row>
    <row r="348" spans="1:4" ht="18" customHeight="1">
      <c r="A348" s="3" t="str">
        <f t="shared" si="6"/>
        <v>040503</v>
      </c>
      <c r="B348" s="3" t="str">
        <f>"2406121218"</f>
        <v>2406121218</v>
      </c>
      <c r="C348" s="4">
        <v>80</v>
      </c>
      <c r="D348" s="5" t="s">
        <v>5</v>
      </c>
    </row>
    <row r="349" spans="1:4" ht="18" customHeight="1">
      <c r="A349" s="3" t="str">
        <f t="shared" si="6"/>
        <v>040503</v>
      </c>
      <c r="B349" s="3" t="str">
        <f>"2406121219"</f>
        <v>2406121219</v>
      </c>
      <c r="C349" s="4">
        <v>0</v>
      </c>
      <c r="D349" s="5" t="s">
        <v>4</v>
      </c>
    </row>
    <row r="350" spans="1:4" ht="18" customHeight="1">
      <c r="A350" s="3" t="str">
        <f t="shared" si="6"/>
        <v>040503</v>
      </c>
      <c r="B350" s="3" t="str">
        <f>"2406121220"</f>
        <v>2406121220</v>
      </c>
      <c r="C350" s="4">
        <v>81.5</v>
      </c>
      <c r="D350" s="5" t="s">
        <v>5</v>
      </c>
    </row>
    <row r="351" spans="1:4" ht="18" customHeight="1">
      <c r="A351" s="3" t="str">
        <f t="shared" si="6"/>
        <v>040503</v>
      </c>
      <c r="B351" s="3" t="str">
        <f>"2406121221"</f>
        <v>2406121221</v>
      </c>
      <c r="C351" s="4">
        <v>79</v>
      </c>
      <c r="D351" s="5" t="s">
        <v>5</v>
      </c>
    </row>
    <row r="352" spans="1:4" ht="18" customHeight="1">
      <c r="A352" s="3" t="str">
        <f t="shared" si="6"/>
        <v>040503</v>
      </c>
      <c r="B352" s="3" t="str">
        <f>"2406121222"</f>
        <v>2406121222</v>
      </c>
      <c r="C352" s="4">
        <v>77</v>
      </c>
      <c r="D352" s="5" t="s">
        <v>5</v>
      </c>
    </row>
    <row r="353" spans="1:4" ht="18" customHeight="1">
      <c r="A353" s="3" t="str">
        <f t="shared" si="6"/>
        <v>040503</v>
      </c>
      <c r="B353" s="3" t="str">
        <f>"2406121223"</f>
        <v>2406121223</v>
      </c>
      <c r="C353" s="4">
        <v>75.5</v>
      </c>
      <c r="D353" s="5" t="s">
        <v>5</v>
      </c>
    </row>
    <row r="354" spans="1:4" ht="18" customHeight="1">
      <c r="A354" s="3" t="str">
        <f t="shared" si="6"/>
        <v>040503</v>
      </c>
      <c r="B354" s="3" t="str">
        <f>"2406121224"</f>
        <v>2406121224</v>
      </c>
      <c r="C354" s="4">
        <v>72</v>
      </c>
      <c r="D354" s="5" t="s">
        <v>5</v>
      </c>
    </row>
    <row r="355" spans="1:4" ht="18" customHeight="1">
      <c r="A355" s="3" t="str">
        <f t="shared" si="6"/>
        <v>040503</v>
      </c>
      <c r="B355" s="3" t="str">
        <f>"2406121225"</f>
        <v>2406121225</v>
      </c>
      <c r="C355" s="4">
        <v>74.5</v>
      </c>
      <c r="D355" s="5" t="s">
        <v>5</v>
      </c>
    </row>
    <row r="356" spans="1:4" ht="18" customHeight="1">
      <c r="A356" s="3" t="str">
        <f t="shared" si="6"/>
        <v>040503</v>
      </c>
      <c r="B356" s="3" t="str">
        <f>"2406121226"</f>
        <v>2406121226</v>
      </c>
      <c r="C356" s="4">
        <v>87</v>
      </c>
      <c r="D356" s="5" t="s">
        <v>5</v>
      </c>
    </row>
    <row r="357" spans="1:4" ht="18" customHeight="1">
      <c r="A357" s="3" t="str">
        <f t="shared" si="6"/>
        <v>040503</v>
      </c>
      <c r="B357" s="3" t="str">
        <f>"2406121227"</f>
        <v>2406121227</v>
      </c>
      <c r="C357" s="4">
        <v>75.5</v>
      </c>
      <c r="D357" s="5" t="s">
        <v>5</v>
      </c>
    </row>
    <row r="358" spans="1:4" ht="18" customHeight="1">
      <c r="A358" s="3" t="str">
        <f t="shared" si="6"/>
        <v>040503</v>
      </c>
      <c r="B358" s="3" t="str">
        <f>"2406121228"</f>
        <v>2406121228</v>
      </c>
      <c r="C358" s="4">
        <v>71.5</v>
      </c>
      <c r="D358" s="5" t="s">
        <v>5</v>
      </c>
    </row>
    <row r="359" spans="1:4" ht="18" customHeight="1">
      <c r="A359" s="3" t="str">
        <f t="shared" si="6"/>
        <v>040503</v>
      </c>
      <c r="B359" s="3" t="str">
        <f>"2406121229"</f>
        <v>2406121229</v>
      </c>
      <c r="C359" s="4">
        <v>79.5</v>
      </c>
      <c r="D359" s="5" t="s">
        <v>5</v>
      </c>
    </row>
    <row r="360" spans="1:4" ht="18" customHeight="1">
      <c r="A360" s="3" t="str">
        <f t="shared" si="6"/>
        <v>040503</v>
      </c>
      <c r="B360" s="3" t="str">
        <f>"2406121230"</f>
        <v>2406121230</v>
      </c>
      <c r="C360" s="4">
        <v>74</v>
      </c>
      <c r="D360" s="5" t="s">
        <v>5</v>
      </c>
    </row>
    <row r="361" spans="1:4" ht="18" customHeight="1">
      <c r="A361" s="3" t="str">
        <f t="shared" si="6"/>
        <v>040503</v>
      </c>
      <c r="B361" s="3" t="str">
        <f>"2406121301"</f>
        <v>2406121301</v>
      </c>
      <c r="C361" s="4">
        <v>0</v>
      </c>
      <c r="D361" s="5" t="s">
        <v>4</v>
      </c>
    </row>
    <row r="362" spans="1:4" ht="18" customHeight="1">
      <c r="A362" s="3" t="str">
        <f t="shared" si="6"/>
        <v>040503</v>
      </c>
      <c r="B362" s="3" t="str">
        <f>"2406121302"</f>
        <v>2406121302</v>
      </c>
      <c r="C362" s="4">
        <v>75</v>
      </c>
      <c r="D362" s="5" t="s">
        <v>5</v>
      </c>
    </row>
    <row r="363" spans="1:4" ht="18" customHeight="1">
      <c r="A363" s="3" t="str">
        <f t="shared" si="6"/>
        <v>040503</v>
      </c>
      <c r="B363" s="3" t="str">
        <f>"2406121303"</f>
        <v>2406121303</v>
      </c>
      <c r="C363" s="4">
        <v>0</v>
      </c>
      <c r="D363" s="5" t="s">
        <v>4</v>
      </c>
    </row>
    <row r="364" spans="1:4" ht="18" customHeight="1">
      <c r="A364" s="3" t="str">
        <f t="shared" si="6"/>
        <v>040503</v>
      </c>
      <c r="B364" s="3" t="str">
        <f>"2406121304"</f>
        <v>2406121304</v>
      </c>
      <c r="C364" s="4">
        <v>84</v>
      </c>
      <c r="D364" s="5" t="s">
        <v>5</v>
      </c>
    </row>
    <row r="365" spans="1:4" ht="18" customHeight="1">
      <c r="A365" s="3" t="str">
        <f t="shared" si="6"/>
        <v>040503</v>
      </c>
      <c r="B365" s="3" t="str">
        <f>"2406121305"</f>
        <v>2406121305</v>
      </c>
      <c r="C365" s="4">
        <v>72.5</v>
      </c>
      <c r="D365" s="5" t="s">
        <v>5</v>
      </c>
    </row>
    <row r="366" spans="1:4" ht="18" customHeight="1">
      <c r="A366" s="3" t="str">
        <f t="shared" si="6"/>
        <v>040503</v>
      </c>
      <c r="B366" s="3" t="str">
        <f>"2406121306"</f>
        <v>2406121306</v>
      </c>
      <c r="C366" s="4">
        <v>68.5</v>
      </c>
      <c r="D366" s="5" t="s">
        <v>5</v>
      </c>
    </row>
    <row r="367" spans="1:4" ht="18" customHeight="1">
      <c r="A367" s="3" t="str">
        <f t="shared" si="6"/>
        <v>040503</v>
      </c>
      <c r="B367" s="3" t="str">
        <f>"2406121307"</f>
        <v>2406121307</v>
      </c>
      <c r="C367" s="4">
        <v>0</v>
      </c>
      <c r="D367" s="5" t="s">
        <v>4</v>
      </c>
    </row>
    <row r="368" spans="1:4" ht="18" customHeight="1">
      <c r="A368" s="3" t="str">
        <f t="shared" si="6"/>
        <v>040503</v>
      </c>
      <c r="B368" s="3" t="str">
        <f>"2406121308"</f>
        <v>2406121308</v>
      </c>
      <c r="C368" s="4">
        <v>65.5</v>
      </c>
      <c r="D368" s="5" t="s">
        <v>5</v>
      </c>
    </row>
    <row r="369" spans="1:4" ht="18" customHeight="1">
      <c r="A369" s="3" t="str">
        <f aca="true" t="shared" si="7" ref="A369:A432">"040503"</f>
        <v>040503</v>
      </c>
      <c r="B369" s="3" t="str">
        <f>"2406121309"</f>
        <v>2406121309</v>
      </c>
      <c r="C369" s="4">
        <v>0</v>
      </c>
      <c r="D369" s="5" t="s">
        <v>4</v>
      </c>
    </row>
    <row r="370" spans="1:4" ht="18" customHeight="1">
      <c r="A370" s="3" t="str">
        <f t="shared" si="7"/>
        <v>040503</v>
      </c>
      <c r="B370" s="3" t="str">
        <f>"2406121310"</f>
        <v>2406121310</v>
      </c>
      <c r="C370" s="4">
        <v>78.5</v>
      </c>
      <c r="D370" s="5" t="s">
        <v>5</v>
      </c>
    </row>
    <row r="371" spans="1:4" ht="18" customHeight="1">
      <c r="A371" s="3" t="str">
        <f t="shared" si="7"/>
        <v>040503</v>
      </c>
      <c r="B371" s="3" t="str">
        <f>"2406121311"</f>
        <v>2406121311</v>
      </c>
      <c r="C371" s="4">
        <v>72.5</v>
      </c>
      <c r="D371" s="5" t="s">
        <v>5</v>
      </c>
    </row>
    <row r="372" spans="1:4" ht="18" customHeight="1">
      <c r="A372" s="3" t="str">
        <f t="shared" si="7"/>
        <v>040503</v>
      </c>
      <c r="B372" s="3" t="str">
        <f>"2406121312"</f>
        <v>2406121312</v>
      </c>
      <c r="C372" s="4">
        <v>79</v>
      </c>
      <c r="D372" s="5" t="s">
        <v>5</v>
      </c>
    </row>
    <row r="373" spans="1:4" ht="18" customHeight="1">
      <c r="A373" s="3" t="str">
        <f t="shared" si="7"/>
        <v>040503</v>
      </c>
      <c r="B373" s="3" t="str">
        <f>"2406121313"</f>
        <v>2406121313</v>
      </c>
      <c r="C373" s="4">
        <v>75</v>
      </c>
      <c r="D373" s="5" t="s">
        <v>5</v>
      </c>
    </row>
    <row r="374" spans="1:4" ht="18" customHeight="1">
      <c r="A374" s="3" t="str">
        <f t="shared" si="7"/>
        <v>040503</v>
      </c>
      <c r="B374" s="3" t="str">
        <f>"2406121314"</f>
        <v>2406121314</v>
      </c>
      <c r="C374" s="4">
        <v>74</v>
      </c>
      <c r="D374" s="5" t="s">
        <v>5</v>
      </c>
    </row>
    <row r="375" spans="1:4" ht="18" customHeight="1">
      <c r="A375" s="3" t="str">
        <f t="shared" si="7"/>
        <v>040503</v>
      </c>
      <c r="B375" s="3" t="str">
        <f>"2406121315"</f>
        <v>2406121315</v>
      </c>
      <c r="C375" s="4">
        <v>78</v>
      </c>
      <c r="D375" s="5" t="s">
        <v>5</v>
      </c>
    </row>
    <row r="376" spans="1:4" ht="18" customHeight="1">
      <c r="A376" s="3" t="str">
        <f t="shared" si="7"/>
        <v>040503</v>
      </c>
      <c r="B376" s="3" t="str">
        <f>"2406121316"</f>
        <v>2406121316</v>
      </c>
      <c r="C376" s="4">
        <v>69</v>
      </c>
      <c r="D376" s="5" t="s">
        <v>5</v>
      </c>
    </row>
    <row r="377" spans="1:4" ht="18" customHeight="1">
      <c r="A377" s="3" t="str">
        <f t="shared" si="7"/>
        <v>040503</v>
      </c>
      <c r="B377" s="3" t="str">
        <f>"2406121317"</f>
        <v>2406121317</v>
      </c>
      <c r="C377" s="4">
        <v>0</v>
      </c>
      <c r="D377" s="5" t="s">
        <v>4</v>
      </c>
    </row>
    <row r="378" spans="1:4" ht="18" customHeight="1">
      <c r="A378" s="3" t="str">
        <f t="shared" si="7"/>
        <v>040503</v>
      </c>
      <c r="B378" s="3" t="str">
        <f>"2406121318"</f>
        <v>2406121318</v>
      </c>
      <c r="C378" s="4">
        <v>81</v>
      </c>
      <c r="D378" s="5" t="s">
        <v>5</v>
      </c>
    </row>
    <row r="379" spans="1:4" ht="18" customHeight="1">
      <c r="A379" s="3" t="str">
        <f t="shared" si="7"/>
        <v>040503</v>
      </c>
      <c r="B379" s="3" t="str">
        <f>"2406121319"</f>
        <v>2406121319</v>
      </c>
      <c r="C379" s="4">
        <v>74</v>
      </c>
      <c r="D379" s="5" t="s">
        <v>5</v>
      </c>
    </row>
    <row r="380" spans="1:4" ht="18" customHeight="1">
      <c r="A380" s="3" t="str">
        <f t="shared" si="7"/>
        <v>040503</v>
      </c>
      <c r="B380" s="3" t="str">
        <f>"2406121320"</f>
        <v>2406121320</v>
      </c>
      <c r="C380" s="4">
        <v>66</v>
      </c>
      <c r="D380" s="5" t="s">
        <v>5</v>
      </c>
    </row>
    <row r="381" spans="1:4" ht="18" customHeight="1">
      <c r="A381" s="3" t="str">
        <f t="shared" si="7"/>
        <v>040503</v>
      </c>
      <c r="B381" s="3" t="str">
        <f>"2406121321"</f>
        <v>2406121321</v>
      </c>
      <c r="C381" s="4">
        <v>73</v>
      </c>
      <c r="D381" s="5" t="s">
        <v>5</v>
      </c>
    </row>
    <row r="382" spans="1:4" ht="18" customHeight="1">
      <c r="A382" s="3" t="str">
        <f t="shared" si="7"/>
        <v>040503</v>
      </c>
      <c r="B382" s="3" t="str">
        <f>"2406121322"</f>
        <v>2406121322</v>
      </c>
      <c r="C382" s="4">
        <v>77</v>
      </c>
      <c r="D382" s="5" t="s">
        <v>5</v>
      </c>
    </row>
    <row r="383" spans="1:4" ht="18" customHeight="1">
      <c r="A383" s="3" t="str">
        <f t="shared" si="7"/>
        <v>040503</v>
      </c>
      <c r="B383" s="3" t="str">
        <f>"2406121323"</f>
        <v>2406121323</v>
      </c>
      <c r="C383" s="4">
        <v>80.5</v>
      </c>
      <c r="D383" s="5" t="s">
        <v>5</v>
      </c>
    </row>
    <row r="384" spans="1:4" ht="18" customHeight="1">
      <c r="A384" s="3" t="str">
        <f t="shared" si="7"/>
        <v>040503</v>
      </c>
      <c r="B384" s="3" t="str">
        <f>"2406121324"</f>
        <v>2406121324</v>
      </c>
      <c r="C384" s="4">
        <v>66.5</v>
      </c>
      <c r="D384" s="5" t="s">
        <v>5</v>
      </c>
    </row>
    <row r="385" spans="1:4" ht="18" customHeight="1">
      <c r="A385" s="3" t="str">
        <f t="shared" si="7"/>
        <v>040503</v>
      </c>
      <c r="B385" s="3" t="str">
        <f>"2406121325"</f>
        <v>2406121325</v>
      </c>
      <c r="C385" s="4">
        <v>0</v>
      </c>
      <c r="D385" s="5" t="s">
        <v>4</v>
      </c>
    </row>
    <row r="386" spans="1:4" ht="18" customHeight="1">
      <c r="A386" s="3" t="str">
        <f t="shared" si="7"/>
        <v>040503</v>
      </c>
      <c r="B386" s="3" t="str">
        <f>"2406121326"</f>
        <v>2406121326</v>
      </c>
      <c r="C386" s="4">
        <v>0</v>
      </c>
      <c r="D386" s="5" t="s">
        <v>4</v>
      </c>
    </row>
    <row r="387" spans="1:4" ht="18" customHeight="1">
      <c r="A387" s="3" t="str">
        <f t="shared" si="7"/>
        <v>040503</v>
      </c>
      <c r="B387" s="3" t="str">
        <f>"2406121327"</f>
        <v>2406121327</v>
      </c>
      <c r="C387" s="4">
        <v>72</v>
      </c>
      <c r="D387" s="5" t="s">
        <v>5</v>
      </c>
    </row>
    <row r="388" spans="1:4" ht="18" customHeight="1">
      <c r="A388" s="3" t="str">
        <f t="shared" si="7"/>
        <v>040503</v>
      </c>
      <c r="B388" s="3" t="str">
        <f>"2406121328"</f>
        <v>2406121328</v>
      </c>
      <c r="C388" s="4">
        <v>0</v>
      </c>
      <c r="D388" s="5" t="s">
        <v>4</v>
      </c>
    </row>
    <row r="389" spans="1:4" ht="18" customHeight="1">
      <c r="A389" s="3" t="str">
        <f t="shared" si="7"/>
        <v>040503</v>
      </c>
      <c r="B389" s="3" t="str">
        <f>"2406121329"</f>
        <v>2406121329</v>
      </c>
      <c r="C389" s="4">
        <v>0</v>
      </c>
      <c r="D389" s="5" t="s">
        <v>4</v>
      </c>
    </row>
    <row r="390" spans="1:4" ht="18" customHeight="1">
      <c r="A390" s="3" t="str">
        <f t="shared" si="7"/>
        <v>040503</v>
      </c>
      <c r="B390" s="3" t="str">
        <f>"2406121330"</f>
        <v>2406121330</v>
      </c>
      <c r="C390" s="4">
        <v>81</v>
      </c>
      <c r="D390" s="5" t="s">
        <v>5</v>
      </c>
    </row>
    <row r="391" spans="1:4" ht="18" customHeight="1">
      <c r="A391" s="3" t="str">
        <f t="shared" si="7"/>
        <v>040503</v>
      </c>
      <c r="B391" s="3" t="str">
        <f>"2406121401"</f>
        <v>2406121401</v>
      </c>
      <c r="C391" s="4">
        <v>0</v>
      </c>
      <c r="D391" s="5" t="s">
        <v>4</v>
      </c>
    </row>
    <row r="392" spans="1:4" ht="18" customHeight="1">
      <c r="A392" s="3" t="str">
        <f t="shared" si="7"/>
        <v>040503</v>
      </c>
      <c r="B392" s="3" t="str">
        <f>"2406121402"</f>
        <v>2406121402</v>
      </c>
      <c r="C392" s="4">
        <v>0</v>
      </c>
      <c r="D392" s="5" t="s">
        <v>4</v>
      </c>
    </row>
    <row r="393" spans="1:4" ht="18" customHeight="1">
      <c r="A393" s="3" t="str">
        <f t="shared" si="7"/>
        <v>040503</v>
      </c>
      <c r="B393" s="3" t="str">
        <f>"2406121403"</f>
        <v>2406121403</v>
      </c>
      <c r="C393" s="4">
        <v>85</v>
      </c>
      <c r="D393" s="5" t="s">
        <v>5</v>
      </c>
    </row>
    <row r="394" spans="1:4" ht="18" customHeight="1">
      <c r="A394" s="3" t="str">
        <f t="shared" si="7"/>
        <v>040503</v>
      </c>
      <c r="B394" s="3" t="str">
        <f>"2406121404"</f>
        <v>2406121404</v>
      </c>
      <c r="C394" s="4">
        <v>75</v>
      </c>
      <c r="D394" s="5" t="s">
        <v>5</v>
      </c>
    </row>
    <row r="395" spans="1:4" ht="18" customHeight="1">
      <c r="A395" s="3" t="str">
        <f t="shared" si="7"/>
        <v>040503</v>
      </c>
      <c r="B395" s="3" t="str">
        <f>"2406121405"</f>
        <v>2406121405</v>
      </c>
      <c r="C395" s="4">
        <v>66</v>
      </c>
      <c r="D395" s="5" t="s">
        <v>5</v>
      </c>
    </row>
    <row r="396" spans="1:4" ht="18" customHeight="1">
      <c r="A396" s="3" t="str">
        <f t="shared" si="7"/>
        <v>040503</v>
      </c>
      <c r="B396" s="3" t="str">
        <f>"2406121406"</f>
        <v>2406121406</v>
      </c>
      <c r="C396" s="4">
        <v>80</v>
      </c>
      <c r="D396" s="5" t="s">
        <v>5</v>
      </c>
    </row>
    <row r="397" spans="1:4" ht="18" customHeight="1">
      <c r="A397" s="3" t="str">
        <f t="shared" si="7"/>
        <v>040503</v>
      </c>
      <c r="B397" s="3" t="str">
        <f>"2406121407"</f>
        <v>2406121407</v>
      </c>
      <c r="C397" s="4">
        <v>76.5</v>
      </c>
      <c r="D397" s="5" t="s">
        <v>5</v>
      </c>
    </row>
    <row r="398" spans="1:4" ht="18" customHeight="1">
      <c r="A398" s="3" t="str">
        <f t="shared" si="7"/>
        <v>040503</v>
      </c>
      <c r="B398" s="3" t="str">
        <f>"2406121408"</f>
        <v>2406121408</v>
      </c>
      <c r="C398" s="4">
        <v>80.5</v>
      </c>
      <c r="D398" s="5" t="s">
        <v>5</v>
      </c>
    </row>
    <row r="399" spans="1:4" ht="18" customHeight="1">
      <c r="A399" s="3" t="str">
        <f t="shared" si="7"/>
        <v>040503</v>
      </c>
      <c r="B399" s="3" t="str">
        <f>"2406121409"</f>
        <v>2406121409</v>
      </c>
      <c r="C399" s="4">
        <v>73.5</v>
      </c>
      <c r="D399" s="5" t="s">
        <v>5</v>
      </c>
    </row>
    <row r="400" spans="1:4" ht="18" customHeight="1">
      <c r="A400" s="3" t="str">
        <f t="shared" si="7"/>
        <v>040503</v>
      </c>
      <c r="B400" s="3" t="str">
        <f>"2406121410"</f>
        <v>2406121410</v>
      </c>
      <c r="C400" s="4">
        <v>77</v>
      </c>
      <c r="D400" s="5" t="s">
        <v>5</v>
      </c>
    </row>
    <row r="401" spans="1:4" ht="18" customHeight="1">
      <c r="A401" s="3" t="str">
        <f t="shared" si="7"/>
        <v>040503</v>
      </c>
      <c r="B401" s="3" t="str">
        <f>"2406121411"</f>
        <v>2406121411</v>
      </c>
      <c r="C401" s="4">
        <v>65.5</v>
      </c>
      <c r="D401" s="5" t="s">
        <v>5</v>
      </c>
    </row>
    <row r="402" spans="1:4" ht="18" customHeight="1">
      <c r="A402" s="3" t="str">
        <f t="shared" si="7"/>
        <v>040503</v>
      </c>
      <c r="B402" s="3" t="str">
        <f>"2406121412"</f>
        <v>2406121412</v>
      </c>
      <c r="C402" s="4">
        <v>68</v>
      </c>
      <c r="D402" s="5" t="s">
        <v>5</v>
      </c>
    </row>
    <row r="403" spans="1:4" ht="18" customHeight="1">
      <c r="A403" s="3" t="str">
        <f t="shared" si="7"/>
        <v>040503</v>
      </c>
      <c r="B403" s="3" t="str">
        <f>"2406121413"</f>
        <v>2406121413</v>
      </c>
      <c r="C403" s="4">
        <v>75</v>
      </c>
      <c r="D403" s="5" t="s">
        <v>5</v>
      </c>
    </row>
    <row r="404" spans="1:4" ht="18" customHeight="1">
      <c r="A404" s="3" t="str">
        <f t="shared" si="7"/>
        <v>040503</v>
      </c>
      <c r="B404" s="3" t="str">
        <f>"2406121414"</f>
        <v>2406121414</v>
      </c>
      <c r="C404" s="4">
        <v>43.5</v>
      </c>
      <c r="D404" s="5" t="s">
        <v>5</v>
      </c>
    </row>
    <row r="405" spans="1:4" ht="18" customHeight="1">
      <c r="A405" s="3" t="str">
        <f t="shared" si="7"/>
        <v>040503</v>
      </c>
      <c r="B405" s="3" t="str">
        <f>"2406121415"</f>
        <v>2406121415</v>
      </c>
      <c r="C405" s="4">
        <v>71.5</v>
      </c>
      <c r="D405" s="5" t="s">
        <v>5</v>
      </c>
    </row>
    <row r="406" spans="1:4" ht="18" customHeight="1">
      <c r="A406" s="3" t="str">
        <f t="shared" si="7"/>
        <v>040503</v>
      </c>
      <c r="B406" s="3" t="str">
        <f>"2406121416"</f>
        <v>2406121416</v>
      </c>
      <c r="C406" s="4">
        <v>77</v>
      </c>
      <c r="D406" s="5" t="s">
        <v>5</v>
      </c>
    </row>
    <row r="407" spans="1:4" ht="18" customHeight="1">
      <c r="A407" s="3" t="str">
        <f t="shared" si="7"/>
        <v>040503</v>
      </c>
      <c r="B407" s="3" t="str">
        <f>"2406121417"</f>
        <v>2406121417</v>
      </c>
      <c r="C407" s="4">
        <v>74.5</v>
      </c>
      <c r="D407" s="5" t="s">
        <v>5</v>
      </c>
    </row>
    <row r="408" spans="1:4" ht="18" customHeight="1">
      <c r="A408" s="3" t="str">
        <f t="shared" si="7"/>
        <v>040503</v>
      </c>
      <c r="B408" s="3" t="str">
        <f>"2406121418"</f>
        <v>2406121418</v>
      </c>
      <c r="C408" s="4">
        <v>79.5</v>
      </c>
      <c r="D408" s="5" t="s">
        <v>5</v>
      </c>
    </row>
    <row r="409" spans="1:4" ht="18" customHeight="1">
      <c r="A409" s="3" t="str">
        <f t="shared" si="7"/>
        <v>040503</v>
      </c>
      <c r="B409" s="3" t="str">
        <f>"2406121419"</f>
        <v>2406121419</v>
      </c>
      <c r="C409" s="4">
        <v>70</v>
      </c>
      <c r="D409" s="5" t="s">
        <v>5</v>
      </c>
    </row>
    <row r="410" spans="1:4" ht="18" customHeight="1">
      <c r="A410" s="3" t="str">
        <f t="shared" si="7"/>
        <v>040503</v>
      </c>
      <c r="B410" s="3" t="str">
        <f>"2406121420"</f>
        <v>2406121420</v>
      </c>
      <c r="C410" s="4">
        <v>0</v>
      </c>
      <c r="D410" s="5" t="s">
        <v>4</v>
      </c>
    </row>
    <row r="411" spans="1:4" ht="18" customHeight="1">
      <c r="A411" s="3" t="str">
        <f t="shared" si="7"/>
        <v>040503</v>
      </c>
      <c r="B411" s="3" t="str">
        <f>"2406121421"</f>
        <v>2406121421</v>
      </c>
      <c r="C411" s="4">
        <v>67</v>
      </c>
      <c r="D411" s="5" t="s">
        <v>5</v>
      </c>
    </row>
    <row r="412" spans="1:4" ht="18" customHeight="1">
      <c r="A412" s="3" t="str">
        <f t="shared" si="7"/>
        <v>040503</v>
      </c>
      <c r="B412" s="3" t="str">
        <f>"2406121422"</f>
        <v>2406121422</v>
      </c>
      <c r="C412" s="4">
        <v>81</v>
      </c>
      <c r="D412" s="5" t="s">
        <v>5</v>
      </c>
    </row>
    <row r="413" spans="1:4" ht="18" customHeight="1">
      <c r="A413" s="3" t="str">
        <f t="shared" si="7"/>
        <v>040503</v>
      </c>
      <c r="B413" s="3" t="str">
        <f>"2406121423"</f>
        <v>2406121423</v>
      </c>
      <c r="C413" s="4">
        <v>0</v>
      </c>
      <c r="D413" s="5" t="s">
        <v>4</v>
      </c>
    </row>
    <row r="414" spans="1:4" ht="18" customHeight="1">
      <c r="A414" s="3" t="str">
        <f t="shared" si="7"/>
        <v>040503</v>
      </c>
      <c r="B414" s="3" t="str">
        <f>"2406121424"</f>
        <v>2406121424</v>
      </c>
      <c r="C414" s="4">
        <v>80</v>
      </c>
      <c r="D414" s="5" t="s">
        <v>5</v>
      </c>
    </row>
    <row r="415" spans="1:4" ht="18" customHeight="1">
      <c r="A415" s="3" t="str">
        <f t="shared" si="7"/>
        <v>040503</v>
      </c>
      <c r="B415" s="3" t="str">
        <f>"2406121425"</f>
        <v>2406121425</v>
      </c>
      <c r="C415" s="4">
        <v>73.5</v>
      </c>
      <c r="D415" s="5" t="s">
        <v>5</v>
      </c>
    </row>
    <row r="416" spans="1:4" ht="18" customHeight="1">
      <c r="A416" s="3" t="str">
        <f t="shared" si="7"/>
        <v>040503</v>
      </c>
      <c r="B416" s="3" t="str">
        <f>"2406121426"</f>
        <v>2406121426</v>
      </c>
      <c r="C416" s="4">
        <v>64</v>
      </c>
      <c r="D416" s="5" t="s">
        <v>5</v>
      </c>
    </row>
    <row r="417" spans="1:4" ht="18" customHeight="1">
      <c r="A417" s="3" t="str">
        <f t="shared" si="7"/>
        <v>040503</v>
      </c>
      <c r="B417" s="3" t="str">
        <f>"2406121427"</f>
        <v>2406121427</v>
      </c>
      <c r="C417" s="4">
        <v>77</v>
      </c>
      <c r="D417" s="5" t="s">
        <v>5</v>
      </c>
    </row>
    <row r="418" spans="1:4" ht="18" customHeight="1">
      <c r="A418" s="3" t="str">
        <f t="shared" si="7"/>
        <v>040503</v>
      </c>
      <c r="B418" s="3" t="str">
        <f>"2406121428"</f>
        <v>2406121428</v>
      </c>
      <c r="C418" s="4">
        <v>72</v>
      </c>
      <c r="D418" s="5" t="s">
        <v>5</v>
      </c>
    </row>
    <row r="419" spans="1:4" ht="18" customHeight="1">
      <c r="A419" s="3" t="str">
        <f t="shared" si="7"/>
        <v>040503</v>
      </c>
      <c r="B419" s="3" t="str">
        <f>"2406121429"</f>
        <v>2406121429</v>
      </c>
      <c r="C419" s="4">
        <v>69.5</v>
      </c>
      <c r="D419" s="5" t="s">
        <v>5</v>
      </c>
    </row>
    <row r="420" spans="1:4" ht="18" customHeight="1">
      <c r="A420" s="3" t="str">
        <f t="shared" si="7"/>
        <v>040503</v>
      </c>
      <c r="B420" s="3" t="str">
        <f>"2406121430"</f>
        <v>2406121430</v>
      </c>
      <c r="C420" s="4">
        <v>75.5</v>
      </c>
      <c r="D420" s="5" t="s">
        <v>5</v>
      </c>
    </row>
    <row r="421" spans="1:4" ht="18" customHeight="1">
      <c r="A421" s="3" t="str">
        <f t="shared" si="7"/>
        <v>040503</v>
      </c>
      <c r="B421" s="3" t="str">
        <f>"2406121501"</f>
        <v>2406121501</v>
      </c>
      <c r="C421" s="4">
        <v>76.5</v>
      </c>
      <c r="D421" s="5" t="s">
        <v>5</v>
      </c>
    </row>
    <row r="422" spans="1:4" ht="18" customHeight="1">
      <c r="A422" s="3" t="str">
        <f t="shared" si="7"/>
        <v>040503</v>
      </c>
      <c r="B422" s="3" t="str">
        <f>"2406121502"</f>
        <v>2406121502</v>
      </c>
      <c r="C422" s="4">
        <v>77</v>
      </c>
      <c r="D422" s="5" t="s">
        <v>5</v>
      </c>
    </row>
    <row r="423" spans="1:4" ht="18" customHeight="1">
      <c r="A423" s="3" t="str">
        <f t="shared" si="7"/>
        <v>040503</v>
      </c>
      <c r="B423" s="3" t="str">
        <f>"2406121503"</f>
        <v>2406121503</v>
      </c>
      <c r="C423" s="4">
        <v>79</v>
      </c>
      <c r="D423" s="5" t="s">
        <v>5</v>
      </c>
    </row>
    <row r="424" spans="1:4" ht="18" customHeight="1">
      <c r="A424" s="3" t="str">
        <f t="shared" si="7"/>
        <v>040503</v>
      </c>
      <c r="B424" s="3" t="str">
        <f>"2406121504"</f>
        <v>2406121504</v>
      </c>
      <c r="C424" s="4">
        <v>72</v>
      </c>
      <c r="D424" s="5" t="s">
        <v>5</v>
      </c>
    </row>
    <row r="425" spans="1:4" ht="18" customHeight="1">
      <c r="A425" s="3" t="str">
        <f t="shared" si="7"/>
        <v>040503</v>
      </c>
      <c r="B425" s="3" t="str">
        <f>"2406121505"</f>
        <v>2406121505</v>
      </c>
      <c r="C425" s="4">
        <v>82</v>
      </c>
      <c r="D425" s="5" t="s">
        <v>5</v>
      </c>
    </row>
    <row r="426" spans="1:4" ht="18" customHeight="1">
      <c r="A426" s="3" t="str">
        <f t="shared" si="7"/>
        <v>040503</v>
      </c>
      <c r="B426" s="3" t="str">
        <f>"2406121506"</f>
        <v>2406121506</v>
      </c>
      <c r="C426" s="4">
        <v>71.5</v>
      </c>
      <c r="D426" s="5" t="s">
        <v>5</v>
      </c>
    </row>
    <row r="427" spans="1:4" ht="18" customHeight="1">
      <c r="A427" s="3" t="str">
        <f t="shared" si="7"/>
        <v>040503</v>
      </c>
      <c r="B427" s="3" t="str">
        <f>"2406121507"</f>
        <v>2406121507</v>
      </c>
      <c r="C427" s="4">
        <v>74</v>
      </c>
      <c r="D427" s="5" t="s">
        <v>5</v>
      </c>
    </row>
    <row r="428" spans="1:4" ht="18" customHeight="1">
      <c r="A428" s="3" t="str">
        <f t="shared" si="7"/>
        <v>040503</v>
      </c>
      <c r="B428" s="3" t="str">
        <f>"2406121508"</f>
        <v>2406121508</v>
      </c>
      <c r="C428" s="4">
        <v>79</v>
      </c>
      <c r="D428" s="5" t="s">
        <v>5</v>
      </c>
    </row>
    <row r="429" spans="1:4" ht="18" customHeight="1">
      <c r="A429" s="3" t="str">
        <f t="shared" si="7"/>
        <v>040503</v>
      </c>
      <c r="B429" s="3" t="str">
        <f>"2406121509"</f>
        <v>2406121509</v>
      </c>
      <c r="C429" s="4">
        <v>86.5</v>
      </c>
      <c r="D429" s="5" t="s">
        <v>5</v>
      </c>
    </row>
    <row r="430" spans="1:4" ht="18" customHeight="1">
      <c r="A430" s="3" t="str">
        <f t="shared" si="7"/>
        <v>040503</v>
      </c>
      <c r="B430" s="3" t="str">
        <f>"2406121510"</f>
        <v>2406121510</v>
      </c>
      <c r="C430" s="4">
        <v>64</v>
      </c>
      <c r="D430" s="5" t="s">
        <v>5</v>
      </c>
    </row>
    <row r="431" spans="1:4" ht="18" customHeight="1">
      <c r="A431" s="3" t="str">
        <f t="shared" si="7"/>
        <v>040503</v>
      </c>
      <c r="B431" s="3" t="str">
        <f>"2406121511"</f>
        <v>2406121511</v>
      </c>
      <c r="C431" s="4">
        <v>75.5</v>
      </c>
      <c r="D431" s="5" t="s">
        <v>5</v>
      </c>
    </row>
    <row r="432" spans="1:4" ht="18" customHeight="1">
      <c r="A432" s="3" t="str">
        <f t="shared" si="7"/>
        <v>040503</v>
      </c>
      <c r="B432" s="3" t="str">
        <f>"2406121512"</f>
        <v>2406121512</v>
      </c>
      <c r="C432" s="4">
        <v>0</v>
      </c>
      <c r="D432" s="5" t="s">
        <v>4</v>
      </c>
    </row>
    <row r="433" spans="1:4" ht="18" customHeight="1">
      <c r="A433" s="3" t="str">
        <f aca="true" t="shared" si="8" ref="A433:A496">"040503"</f>
        <v>040503</v>
      </c>
      <c r="B433" s="3" t="str">
        <f>"2406121513"</f>
        <v>2406121513</v>
      </c>
      <c r="C433" s="4">
        <v>66</v>
      </c>
      <c r="D433" s="5" t="s">
        <v>5</v>
      </c>
    </row>
    <row r="434" spans="1:4" ht="18" customHeight="1">
      <c r="A434" s="3" t="str">
        <f t="shared" si="8"/>
        <v>040503</v>
      </c>
      <c r="B434" s="3" t="str">
        <f>"2406121514"</f>
        <v>2406121514</v>
      </c>
      <c r="C434" s="4">
        <v>71</v>
      </c>
      <c r="D434" s="5" t="s">
        <v>5</v>
      </c>
    </row>
    <row r="435" spans="1:4" ht="18" customHeight="1">
      <c r="A435" s="3" t="str">
        <f t="shared" si="8"/>
        <v>040503</v>
      </c>
      <c r="B435" s="3" t="str">
        <f>"2406121515"</f>
        <v>2406121515</v>
      </c>
      <c r="C435" s="4">
        <v>0</v>
      </c>
      <c r="D435" s="5" t="s">
        <v>4</v>
      </c>
    </row>
    <row r="436" spans="1:4" ht="18" customHeight="1">
      <c r="A436" s="3" t="str">
        <f t="shared" si="8"/>
        <v>040503</v>
      </c>
      <c r="B436" s="3" t="str">
        <f>"2406121516"</f>
        <v>2406121516</v>
      </c>
      <c r="C436" s="4">
        <v>74.5</v>
      </c>
      <c r="D436" s="5" t="s">
        <v>5</v>
      </c>
    </row>
    <row r="437" spans="1:4" ht="18" customHeight="1">
      <c r="A437" s="3" t="str">
        <f t="shared" si="8"/>
        <v>040503</v>
      </c>
      <c r="B437" s="3" t="str">
        <f>"2406121517"</f>
        <v>2406121517</v>
      </c>
      <c r="C437" s="4">
        <v>0</v>
      </c>
      <c r="D437" s="5" t="s">
        <v>4</v>
      </c>
    </row>
    <row r="438" spans="1:4" ht="18" customHeight="1">
      <c r="A438" s="3" t="str">
        <f t="shared" si="8"/>
        <v>040503</v>
      </c>
      <c r="B438" s="3" t="str">
        <f>"2406121518"</f>
        <v>2406121518</v>
      </c>
      <c r="C438" s="4">
        <v>78</v>
      </c>
      <c r="D438" s="5" t="s">
        <v>5</v>
      </c>
    </row>
    <row r="439" spans="1:4" ht="18" customHeight="1">
      <c r="A439" s="3" t="str">
        <f t="shared" si="8"/>
        <v>040503</v>
      </c>
      <c r="B439" s="3" t="str">
        <f>"2406121519"</f>
        <v>2406121519</v>
      </c>
      <c r="C439" s="4">
        <v>74.5</v>
      </c>
      <c r="D439" s="5" t="s">
        <v>5</v>
      </c>
    </row>
    <row r="440" spans="1:4" ht="18" customHeight="1">
      <c r="A440" s="3" t="str">
        <f t="shared" si="8"/>
        <v>040503</v>
      </c>
      <c r="B440" s="3" t="str">
        <f>"2406121520"</f>
        <v>2406121520</v>
      </c>
      <c r="C440" s="4">
        <v>0</v>
      </c>
      <c r="D440" s="5" t="s">
        <v>4</v>
      </c>
    </row>
    <row r="441" spans="1:4" ht="18" customHeight="1">
      <c r="A441" s="3" t="str">
        <f t="shared" si="8"/>
        <v>040503</v>
      </c>
      <c r="B441" s="3" t="str">
        <f>"2406121521"</f>
        <v>2406121521</v>
      </c>
      <c r="C441" s="4">
        <v>73.5</v>
      </c>
      <c r="D441" s="5" t="s">
        <v>5</v>
      </c>
    </row>
    <row r="442" spans="1:4" ht="18" customHeight="1">
      <c r="A442" s="3" t="str">
        <f t="shared" si="8"/>
        <v>040503</v>
      </c>
      <c r="B442" s="3" t="str">
        <f>"2406121522"</f>
        <v>2406121522</v>
      </c>
      <c r="C442" s="4">
        <v>77</v>
      </c>
      <c r="D442" s="5" t="s">
        <v>5</v>
      </c>
    </row>
    <row r="443" spans="1:4" ht="18" customHeight="1">
      <c r="A443" s="3" t="str">
        <f t="shared" si="8"/>
        <v>040503</v>
      </c>
      <c r="B443" s="3" t="str">
        <f>"2406121523"</f>
        <v>2406121523</v>
      </c>
      <c r="C443" s="4">
        <v>0</v>
      </c>
      <c r="D443" s="5" t="s">
        <v>4</v>
      </c>
    </row>
    <row r="444" spans="1:4" ht="18" customHeight="1">
      <c r="A444" s="3" t="str">
        <f t="shared" si="8"/>
        <v>040503</v>
      </c>
      <c r="B444" s="3" t="str">
        <f>"2406121524"</f>
        <v>2406121524</v>
      </c>
      <c r="C444" s="4">
        <v>0</v>
      </c>
      <c r="D444" s="5" t="s">
        <v>4</v>
      </c>
    </row>
    <row r="445" spans="1:4" ht="18" customHeight="1">
      <c r="A445" s="3" t="str">
        <f t="shared" si="8"/>
        <v>040503</v>
      </c>
      <c r="B445" s="3" t="str">
        <f>"2406121525"</f>
        <v>2406121525</v>
      </c>
      <c r="C445" s="4">
        <v>82</v>
      </c>
      <c r="D445" s="5" t="s">
        <v>5</v>
      </c>
    </row>
    <row r="446" spans="1:4" ht="18" customHeight="1">
      <c r="A446" s="3" t="str">
        <f t="shared" si="8"/>
        <v>040503</v>
      </c>
      <c r="B446" s="3" t="str">
        <f>"2406121526"</f>
        <v>2406121526</v>
      </c>
      <c r="C446" s="4">
        <v>0</v>
      </c>
      <c r="D446" s="5" t="s">
        <v>4</v>
      </c>
    </row>
    <row r="447" spans="1:4" ht="18" customHeight="1">
      <c r="A447" s="3" t="str">
        <f t="shared" si="8"/>
        <v>040503</v>
      </c>
      <c r="B447" s="3" t="str">
        <f>"2406121527"</f>
        <v>2406121527</v>
      </c>
      <c r="C447" s="4">
        <v>68</v>
      </c>
      <c r="D447" s="5" t="s">
        <v>5</v>
      </c>
    </row>
    <row r="448" spans="1:4" ht="18" customHeight="1">
      <c r="A448" s="3" t="str">
        <f t="shared" si="8"/>
        <v>040503</v>
      </c>
      <c r="B448" s="3" t="str">
        <f>"2406121528"</f>
        <v>2406121528</v>
      </c>
      <c r="C448" s="4">
        <v>58.5</v>
      </c>
      <c r="D448" s="5" t="s">
        <v>5</v>
      </c>
    </row>
    <row r="449" spans="1:4" ht="18" customHeight="1">
      <c r="A449" s="3" t="str">
        <f t="shared" si="8"/>
        <v>040503</v>
      </c>
      <c r="B449" s="3" t="str">
        <f>"2406121529"</f>
        <v>2406121529</v>
      </c>
      <c r="C449" s="4">
        <v>88</v>
      </c>
      <c r="D449" s="5" t="s">
        <v>5</v>
      </c>
    </row>
    <row r="450" spans="1:4" ht="18" customHeight="1">
      <c r="A450" s="3" t="str">
        <f t="shared" si="8"/>
        <v>040503</v>
      </c>
      <c r="B450" s="3" t="str">
        <f>"2406121530"</f>
        <v>2406121530</v>
      </c>
      <c r="C450" s="4">
        <v>0</v>
      </c>
      <c r="D450" s="5" t="s">
        <v>4</v>
      </c>
    </row>
    <row r="451" spans="1:4" ht="18" customHeight="1">
      <c r="A451" s="3" t="str">
        <f t="shared" si="8"/>
        <v>040503</v>
      </c>
      <c r="B451" s="3" t="str">
        <f>"2406121601"</f>
        <v>2406121601</v>
      </c>
      <c r="C451" s="4">
        <v>0</v>
      </c>
      <c r="D451" s="5" t="s">
        <v>4</v>
      </c>
    </row>
    <row r="452" spans="1:4" ht="18" customHeight="1">
      <c r="A452" s="3" t="str">
        <f t="shared" si="8"/>
        <v>040503</v>
      </c>
      <c r="B452" s="3" t="str">
        <f>"2406121602"</f>
        <v>2406121602</v>
      </c>
      <c r="C452" s="4">
        <v>66</v>
      </c>
      <c r="D452" s="5" t="s">
        <v>5</v>
      </c>
    </row>
    <row r="453" spans="1:4" ht="18" customHeight="1">
      <c r="A453" s="3" t="str">
        <f t="shared" si="8"/>
        <v>040503</v>
      </c>
      <c r="B453" s="3" t="str">
        <f>"2406121603"</f>
        <v>2406121603</v>
      </c>
      <c r="C453" s="4">
        <v>75.5</v>
      </c>
      <c r="D453" s="5" t="s">
        <v>5</v>
      </c>
    </row>
    <row r="454" spans="1:4" ht="18" customHeight="1">
      <c r="A454" s="3" t="str">
        <f t="shared" si="8"/>
        <v>040503</v>
      </c>
      <c r="B454" s="3" t="str">
        <f>"2406121604"</f>
        <v>2406121604</v>
      </c>
      <c r="C454" s="4">
        <v>71.5</v>
      </c>
      <c r="D454" s="5" t="s">
        <v>5</v>
      </c>
    </row>
    <row r="455" spans="1:4" ht="18" customHeight="1">
      <c r="A455" s="3" t="str">
        <f t="shared" si="8"/>
        <v>040503</v>
      </c>
      <c r="B455" s="3" t="str">
        <f>"2406121605"</f>
        <v>2406121605</v>
      </c>
      <c r="C455" s="4">
        <v>76.5</v>
      </c>
      <c r="D455" s="5" t="s">
        <v>5</v>
      </c>
    </row>
    <row r="456" spans="1:4" ht="18" customHeight="1">
      <c r="A456" s="3" t="str">
        <f t="shared" si="8"/>
        <v>040503</v>
      </c>
      <c r="B456" s="3" t="str">
        <f>"2406121606"</f>
        <v>2406121606</v>
      </c>
      <c r="C456" s="4">
        <v>0</v>
      </c>
      <c r="D456" s="5" t="s">
        <v>4</v>
      </c>
    </row>
    <row r="457" spans="1:4" ht="18" customHeight="1">
      <c r="A457" s="3" t="str">
        <f t="shared" si="8"/>
        <v>040503</v>
      </c>
      <c r="B457" s="3" t="str">
        <f>"2406121607"</f>
        <v>2406121607</v>
      </c>
      <c r="C457" s="4">
        <v>66.5</v>
      </c>
      <c r="D457" s="5" t="s">
        <v>5</v>
      </c>
    </row>
    <row r="458" spans="1:4" ht="18" customHeight="1">
      <c r="A458" s="3" t="str">
        <f t="shared" si="8"/>
        <v>040503</v>
      </c>
      <c r="B458" s="3" t="str">
        <f>"2406121608"</f>
        <v>2406121608</v>
      </c>
      <c r="C458" s="4">
        <v>0</v>
      </c>
      <c r="D458" s="5" t="s">
        <v>4</v>
      </c>
    </row>
    <row r="459" spans="1:4" ht="18" customHeight="1">
      <c r="A459" s="3" t="str">
        <f t="shared" si="8"/>
        <v>040503</v>
      </c>
      <c r="B459" s="3" t="str">
        <f>"2406121609"</f>
        <v>2406121609</v>
      </c>
      <c r="C459" s="4">
        <v>0</v>
      </c>
      <c r="D459" s="5" t="s">
        <v>4</v>
      </c>
    </row>
    <row r="460" spans="1:4" ht="18" customHeight="1">
      <c r="A460" s="3" t="str">
        <f t="shared" si="8"/>
        <v>040503</v>
      </c>
      <c r="B460" s="3" t="str">
        <f>"2406121610"</f>
        <v>2406121610</v>
      </c>
      <c r="C460" s="4">
        <v>72</v>
      </c>
      <c r="D460" s="5" t="s">
        <v>5</v>
      </c>
    </row>
    <row r="461" spans="1:4" ht="18" customHeight="1">
      <c r="A461" s="3" t="str">
        <f t="shared" si="8"/>
        <v>040503</v>
      </c>
      <c r="B461" s="3" t="str">
        <f>"2406121611"</f>
        <v>2406121611</v>
      </c>
      <c r="C461" s="4">
        <v>74</v>
      </c>
      <c r="D461" s="5" t="s">
        <v>5</v>
      </c>
    </row>
    <row r="462" spans="1:4" ht="18" customHeight="1">
      <c r="A462" s="3" t="str">
        <f t="shared" si="8"/>
        <v>040503</v>
      </c>
      <c r="B462" s="3" t="str">
        <f>"2406121612"</f>
        <v>2406121612</v>
      </c>
      <c r="C462" s="4">
        <v>69.5</v>
      </c>
      <c r="D462" s="5" t="s">
        <v>5</v>
      </c>
    </row>
    <row r="463" spans="1:4" ht="18" customHeight="1">
      <c r="A463" s="3" t="str">
        <f t="shared" si="8"/>
        <v>040503</v>
      </c>
      <c r="B463" s="3" t="str">
        <f>"2406121613"</f>
        <v>2406121613</v>
      </c>
      <c r="C463" s="4">
        <v>71.5</v>
      </c>
      <c r="D463" s="5" t="s">
        <v>5</v>
      </c>
    </row>
    <row r="464" spans="1:4" ht="18" customHeight="1">
      <c r="A464" s="3" t="str">
        <f t="shared" si="8"/>
        <v>040503</v>
      </c>
      <c r="B464" s="3" t="str">
        <f>"2406121614"</f>
        <v>2406121614</v>
      </c>
      <c r="C464" s="4">
        <v>80.5</v>
      </c>
      <c r="D464" s="5" t="s">
        <v>5</v>
      </c>
    </row>
    <row r="465" spans="1:4" ht="18" customHeight="1">
      <c r="A465" s="3" t="str">
        <f t="shared" si="8"/>
        <v>040503</v>
      </c>
      <c r="B465" s="3" t="str">
        <f>"2406121615"</f>
        <v>2406121615</v>
      </c>
      <c r="C465" s="4">
        <v>78.5</v>
      </c>
      <c r="D465" s="5" t="s">
        <v>5</v>
      </c>
    </row>
    <row r="466" spans="1:4" ht="18" customHeight="1">
      <c r="A466" s="3" t="str">
        <f t="shared" si="8"/>
        <v>040503</v>
      </c>
      <c r="B466" s="3" t="str">
        <f>"2406121616"</f>
        <v>2406121616</v>
      </c>
      <c r="C466" s="4">
        <v>74.5</v>
      </c>
      <c r="D466" s="5" t="s">
        <v>5</v>
      </c>
    </row>
    <row r="467" spans="1:4" ht="18" customHeight="1">
      <c r="A467" s="3" t="str">
        <f t="shared" si="8"/>
        <v>040503</v>
      </c>
      <c r="B467" s="3" t="str">
        <f>"2406121617"</f>
        <v>2406121617</v>
      </c>
      <c r="C467" s="4">
        <v>0</v>
      </c>
      <c r="D467" s="5" t="s">
        <v>4</v>
      </c>
    </row>
    <row r="468" spans="1:4" ht="18" customHeight="1">
      <c r="A468" s="3" t="str">
        <f t="shared" si="8"/>
        <v>040503</v>
      </c>
      <c r="B468" s="3" t="str">
        <f>"2406121618"</f>
        <v>2406121618</v>
      </c>
      <c r="C468" s="4">
        <v>72.5</v>
      </c>
      <c r="D468" s="5" t="s">
        <v>5</v>
      </c>
    </row>
    <row r="469" spans="1:4" ht="18" customHeight="1">
      <c r="A469" s="3" t="str">
        <f t="shared" si="8"/>
        <v>040503</v>
      </c>
      <c r="B469" s="3" t="str">
        <f>"2406121619"</f>
        <v>2406121619</v>
      </c>
      <c r="C469" s="4">
        <v>73.5</v>
      </c>
      <c r="D469" s="5" t="s">
        <v>5</v>
      </c>
    </row>
    <row r="470" spans="1:4" ht="18" customHeight="1">
      <c r="A470" s="3" t="str">
        <f t="shared" si="8"/>
        <v>040503</v>
      </c>
      <c r="B470" s="3" t="str">
        <f>"2406121620"</f>
        <v>2406121620</v>
      </c>
      <c r="C470" s="4">
        <v>70.5</v>
      </c>
      <c r="D470" s="5" t="s">
        <v>5</v>
      </c>
    </row>
    <row r="471" spans="1:4" ht="18" customHeight="1">
      <c r="A471" s="3" t="str">
        <f t="shared" si="8"/>
        <v>040503</v>
      </c>
      <c r="B471" s="3" t="str">
        <f>"2406121621"</f>
        <v>2406121621</v>
      </c>
      <c r="C471" s="4">
        <v>0</v>
      </c>
      <c r="D471" s="5" t="s">
        <v>4</v>
      </c>
    </row>
    <row r="472" spans="1:4" ht="18" customHeight="1">
      <c r="A472" s="3" t="str">
        <f t="shared" si="8"/>
        <v>040503</v>
      </c>
      <c r="B472" s="3" t="str">
        <f>"2406121622"</f>
        <v>2406121622</v>
      </c>
      <c r="C472" s="4">
        <v>78.5</v>
      </c>
      <c r="D472" s="5" t="s">
        <v>5</v>
      </c>
    </row>
    <row r="473" spans="1:4" ht="18" customHeight="1">
      <c r="A473" s="3" t="str">
        <f t="shared" si="8"/>
        <v>040503</v>
      </c>
      <c r="B473" s="3" t="str">
        <f>"2406121623"</f>
        <v>2406121623</v>
      </c>
      <c r="C473" s="4">
        <v>70</v>
      </c>
      <c r="D473" s="5" t="s">
        <v>5</v>
      </c>
    </row>
    <row r="474" spans="1:4" ht="18" customHeight="1">
      <c r="A474" s="3" t="str">
        <f t="shared" si="8"/>
        <v>040503</v>
      </c>
      <c r="B474" s="3" t="str">
        <f>"2406121624"</f>
        <v>2406121624</v>
      </c>
      <c r="C474" s="4">
        <v>87</v>
      </c>
      <c r="D474" s="5" t="s">
        <v>5</v>
      </c>
    </row>
    <row r="475" spans="1:4" ht="18" customHeight="1">
      <c r="A475" s="3" t="str">
        <f t="shared" si="8"/>
        <v>040503</v>
      </c>
      <c r="B475" s="3" t="str">
        <f>"2406121625"</f>
        <v>2406121625</v>
      </c>
      <c r="C475" s="4">
        <v>81.5</v>
      </c>
      <c r="D475" s="5" t="s">
        <v>5</v>
      </c>
    </row>
    <row r="476" spans="1:4" ht="18" customHeight="1">
      <c r="A476" s="3" t="str">
        <f t="shared" si="8"/>
        <v>040503</v>
      </c>
      <c r="B476" s="3" t="str">
        <f>"2406121626"</f>
        <v>2406121626</v>
      </c>
      <c r="C476" s="4">
        <v>73</v>
      </c>
      <c r="D476" s="5" t="s">
        <v>5</v>
      </c>
    </row>
    <row r="477" spans="1:4" ht="18" customHeight="1">
      <c r="A477" s="3" t="str">
        <f t="shared" si="8"/>
        <v>040503</v>
      </c>
      <c r="B477" s="3" t="str">
        <f>"2406121627"</f>
        <v>2406121627</v>
      </c>
      <c r="C477" s="4">
        <v>75.5</v>
      </c>
      <c r="D477" s="5" t="s">
        <v>5</v>
      </c>
    </row>
    <row r="478" spans="1:4" ht="18" customHeight="1">
      <c r="A478" s="3" t="str">
        <f t="shared" si="8"/>
        <v>040503</v>
      </c>
      <c r="B478" s="3" t="str">
        <f>"2406121628"</f>
        <v>2406121628</v>
      </c>
      <c r="C478" s="4">
        <v>72</v>
      </c>
      <c r="D478" s="5" t="s">
        <v>5</v>
      </c>
    </row>
    <row r="479" spans="1:4" ht="18" customHeight="1">
      <c r="A479" s="3" t="str">
        <f t="shared" si="8"/>
        <v>040503</v>
      </c>
      <c r="B479" s="3" t="str">
        <f>"2406121629"</f>
        <v>2406121629</v>
      </c>
      <c r="C479" s="4">
        <v>79</v>
      </c>
      <c r="D479" s="5" t="s">
        <v>5</v>
      </c>
    </row>
    <row r="480" spans="1:4" ht="18" customHeight="1">
      <c r="A480" s="3" t="str">
        <f t="shared" si="8"/>
        <v>040503</v>
      </c>
      <c r="B480" s="3" t="str">
        <f>"2406121630"</f>
        <v>2406121630</v>
      </c>
      <c r="C480" s="4">
        <v>64.5</v>
      </c>
      <c r="D480" s="5" t="s">
        <v>5</v>
      </c>
    </row>
    <row r="481" spans="1:4" ht="18" customHeight="1">
      <c r="A481" s="3" t="str">
        <f t="shared" si="8"/>
        <v>040503</v>
      </c>
      <c r="B481" s="3" t="str">
        <f>"2406121701"</f>
        <v>2406121701</v>
      </c>
      <c r="C481" s="4">
        <v>79.5</v>
      </c>
      <c r="D481" s="5" t="s">
        <v>5</v>
      </c>
    </row>
    <row r="482" spans="1:4" ht="18" customHeight="1">
      <c r="A482" s="3" t="str">
        <f t="shared" si="8"/>
        <v>040503</v>
      </c>
      <c r="B482" s="3" t="str">
        <f>"2406121702"</f>
        <v>2406121702</v>
      </c>
      <c r="C482" s="4">
        <v>80</v>
      </c>
      <c r="D482" s="5" t="s">
        <v>5</v>
      </c>
    </row>
    <row r="483" spans="1:4" ht="18" customHeight="1">
      <c r="A483" s="3" t="str">
        <f t="shared" si="8"/>
        <v>040503</v>
      </c>
      <c r="B483" s="3" t="str">
        <f>"2406121703"</f>
        <v>2406121703</v>
      </c>
      <c r="C483" s="4">
        <v>72.5</v>
      </c>
      <c r="D483" s="5" t="s">
        <v>5</v>
      </c>
    </row>
    <row r="484" spans="1:4" ht="18" customHeight="1">
      <c r="A484" s="3" t="str">
        <f t="shared" si="8"/>
        <v>040503</v>
      </c>
      <c r="B484" s="3" t="str">
        <f>"2406121704"</f>
        <v>2406121704</v>
      </c>
      <c r="C484" s="4">
        <v>72</v>
      </c>
      <c r="D484" s="5" t="s">
        <v>5</v>
      </c>
    </row>
    <row r="485" spans="1:4" ht="18" customHeight="1">
      <c r="A485" s="3" t="str">
        <f t="shared" si="8"/>
        <v>040503</v>
      </c>
      <c r="B485" s="3" t="str">
        <f>"2406121705"</f>
        <v>2406121705</v>
      </c>
      <c r="C485" s="4">
        <v>0</v>
      </c>
      <c r="D485" s="5" t="s">
        <v>4</v>
      </c>
    </row>
    <row r="486" spans="1:4" ht="18" customHeight="1">
      <c r="A486" s="3" t="str">
        <f t="shared" si="8"/>
        <v>040503</v>
      </c>
      <c r="B486" s="3" t="str">
        <f>"2406121706"</f>
        <v>2406121706</v>
      </c>
      <c r="C486" s="4">
        <v>83</v>
      </c>
      <c r="D486" s="5" t="s">
        <v>5</v>
      </c>
    </row>
    <row r="487" spans="1:4" ht="18" customHeight="1">
      <c r="A487" s="3" t="str">
        <f t="shared" si="8"/>
        <v>040503</v>
      </c>
      <c r="B487" s="3" t="str">
        <f>"2406121707"</f>
        <v>2406121707</v>
      </c>
      <c r="C487" s="4">
        <v>74</v>
      </c>
      <c r="D487" s="5" t="s">
        <v>5</v>
      </c>
    </row>
    <row r="488" spans="1:4" ht="18" customHeight="1">
      <c r="A488" s="3" t="str">
        <f t="shared" si="8"/>
        <v>040503</v>
      </c>
      <c r="B488" s="3" t="str">
        <f>"2406121708"</f>
        <v>2406121708</v>
      </c>
      <c r="C488" s="4">
        <v>83</v>
      </c>
      <c r="D488" s="5" t="s">
        <v>5</v>
      </c>
    </row>
    <row r="489" spans="1:4" ht="18" customHeight="1">
      <c r="A489" s="3" t="str">
        <f t="shared" si="8"/>
        <v>040503</v>
      </c>
      <c r="B489" s="3" t="str">
        <f>"2406121709"</f>
        <v>2406121709</v>
      </c>
      <c r="C489" s="4">
        <v>68</v>
      </c>
      <c r="D489" s="5" t="s">
        <v>5</v>
      </c>
    </row>
    <row r="490" spans="1:4" ht="18" customHeight="1">
      <c r="A490" s="3" t="str">
        <f t="shared" si="8"/>
        <v>040503</v>
      </c>
      <c r="B490" s="3" t="str">
        <f>"2406121710"</f>
        <v>2406121710</v>
      </c>
      <c r="C490" s="4">
        <v>81</v>
      </c>
      <c r="D490" s="5" t="s">
        <v>5</v>
      </c>
    </row>
    <row r="491" spans="1:4" ht="18" customHeight="1">
      <c r="A491" s="3" t="str">
        <f t="shared" si="8"/>
        <v>040503</v>
      </c>
      <c r="B491" s="3" t="str">
        <f>"2406121711"</f>
        <v>2406121711</v>
      </c>
      <c r="C491" s="4">
        <v>71.5</v>
      </c>
      <c r="D491" s="5" t="s">
        <v>5</v>
      </c>
    </row>
    <row r="492" spans="1:4" ht="18" customHeight="1">
      <c r="A492" s="3" t="str">
        <f t="shared" si="8"/>
        <v>040503</v>
      </c>
      <c r="B492" s="3" t="str">
        <f>"2406121712"</f>
        <v>2406121712</v>
      </c>
      <c r="C492" s="4">
        <v>78.5</v>
      </c>
      <c r="D492" s="5" t="s">
        <v>5</v>
      </c>
    </row>
    <row r="493" spans="1:4" ht="18" customHeight="1">
      <c r="A493" s="3" t="str">
        <f t="shared" si="8"/>
        <v>040503</v>
      </c>
      <c r="B493" s="3" t="str">
        <f>"2406121713"</f>
        <v>2406121713</v>
      </c>
      <c r="C493" s="4">
        <v>78.5</v>
      </c>
      <c r="D493" s="5" t="s">
        <v>5</v>
      </c>
    </row>
    <row r="494" spans="1:4" ht="18" customHeight="1">
      <c r="A494" s="3" t="str">
        <f t="shared" si="8"/>
        <v>040503</v>
      </c>
      <c r="B494" s="3" t="str">
        <f>"2406121714"</f>
        <v>2406121714</v>
      </c>
      <c r="C494" s="4">
        <v>84.5</v>
      </c>
      <c r="D494" s="5" t="s">
        <v>5</v>
      </c>
    </row>
    <row r="495" spans="1:4" ht="18" customHeight="1">
      <c r="A495" s="3" t="str">
        <f t="shared" si="8"/>
        <v>040503</v>
      </c>
      <c r="B495" s="3" t="str">
        <f>"2406121715"</f>
        <v>2406121715</v>
      </c>
      <c r="C495" s="4">
        <v>71</v>
      </c>
      <c r="D495" s="5" t="s">
        <v>5</v>
      </c>
    </row>
    <row r="496" spans="1:4" ht="18" customHeight="1">
      <c r="A496" s="3" t="str">
        <f t="shared" si="8"/>
        <v>040503</v>
      </c>
      <c r="B496" s="3" t="str">
        <f>"2406121716"</f>
        <v>2406121716</v>
      </c>
      <c r="C496" s="4">
        <v>59.5</v>
      </c>
      <c r="D496" s="5" t="s">
        <v>5</v>
      </c>
    </row>
    <row r="497" spans="1:4" ht="18" customHeight="1">
      <c r="A497" s="3" t="str">
        <f aca="true" t="shared" si="9" ref="A497:A560">"040503"</f>
        <v>040503</v>
      </c>
      <c r="B497" s="3" t="str">
        <f>"2406121717"</f>
        <v>2406121717</v>
      </c>
      <c r="C497" s="4">
        <v>84</v>
      </c>
      <c r="D497" s="5" t="s">
        <v>5</v>
      </c>
    </row>
    <row r="498" spans="1:4" ht="18" customHeight="1">
      <c r="A498" s="3" t="str">
        <f t="shared" si="9"/>
        <v>040503</v>
      </c>
      <c r="B498" s="3" t="str">
        <f>"2406121718"</f>
        <v>2406121718</v>
      </c>
      <c r="C498" s="4">
        <v>65.5</v>
      </c>
      <c r="D498" s="5" t="s">
        <v>5</v>
      </c>
    </row>
    <row r="499" spans="1:4" ht="18" customHeight="1">
      <c r="A499" s="3" t="str">
        <f t="shared" si="9"/>
        <v>040503</v>
      </c>
      <c r="B499" s="3" t="str">
        <f>"2406121719"</f>
        <v>2406121719</v>
      </c>
      <c r="C499" s="4">
        <v>81.5</v>
      </c>
      <c r="D499" s="5" t="s">
        <v>5</v>
      </c>
    </row>
    <row r="500" spans="1:4" ht="18" customHeight="1">
      <c r="A500" s="3" t="str">
        <f t="shared" si="9"/>
        <v>040503</v>
      </c>
      <c r="B500" s="3" t="str">
        <f>"2406121720"</f>
        <v>2406121720</v>
      </c>
      <c r="C500" s="4">
        <v>77</v>
      </c>
      <c r="D500" s="5" t="s">
        <v>5</v>
      </c>
    </row>
    <row r="501" spans="1:4" ht="18" customHeight="1">
      <c r="A501" s="3" t="str">
        <f t="shared" si="9"/>
        <v>040503</v>
      </c>
      <c r="B501" s="3" t="str">
        <f>"2406121721"</f>
        <v>2406121721</v>
      </c>
      <c r="C501" s="4">
        <v>71.5</v>
      </c>
      <c r="D501" s="5" t="s">
        <v>5</v>
      </c>
    </row>
    <row r="502" spans="1:4" ht="18" customHeight="1">
      <c r="A502" s="3" t="str">
        <f t="shared" si="9"/>
        <v>040503</v>
      </c>
      <c r="B502" s="3" t="str">
        <f>"2406121722"</f>
        <v>2406121722</v>
      </c>
      <c r="C502" s="4">
        <v>73.5</v>
      </c>
      <c r="D502" s="5" t="s">
        <v>5</v>
      </c>
    </row>
    <row r="503" spans="1:4" ht="18" customHeight="1">
      <c r="A503" s="3" t="str">
        <f t="shared" si="9"/>
        <v>040503</v>
      </c>
      <c r="B503" s="3" t="str">
        <f>"2406121723"</f>
        <v>2406121723</v>
      </c>
      <c r="C503" s="4">
        <v>79</v>
      </c>
      <c r="D503" s="5" t="s">
        <v>5</v>
      </c>
    </row>
    <row r="504" spans="1:4" ht="18" customHeight="1">
      <c r="A504" s="3" t="str">
        <f t="shared" si="9"/>
        <v>040503</v>
      </c>
      <c r="B504" s="3" t="str">
        <f>"2406121724"</f>
        <v>2406121724</v>
      </c>
      <c r="C504" s="4">
        <v>74.5</v>
      </c>
      <c r="D504" s="5" t="s">
        <v>5</v>
      </c>
    </row>
    <row r="505" spans="1:4" ht="18" customHeight="1">
      <c r="A505" s="3" t="str">
        <f t="shared" si="9"/>
        <v>040503</v>
      </c>
      <c r="B505" s="3" t="str">
        <f>"2406121725"</f>
        <v>2406121725</v>
      </c>
      <c r="C505" s="4">
        <v>0</v>
      </c>
      <c r="D505" s="5" t="s">
        <v>4</v>
      </c>
    </row>
    <row r="506" spans="1:4" ht="18" customHeight="1">
      <c r="A506" s="3" t="str">
        <f t="shared" si="9"/>
        <v>040503</v>
      </c>
      <c r="B506" s="3" t="str">
        <f>"2406121726"</f>
        <v>2406121726</v>
      </c>
      <c r="C506" s="4">
        <v>0</v>
      </c>
      <c r="D506" s="5" t="s">
        <v>4</v>
      </c>
    </row>
    <row r="507" spans="1:4" ht="18" customHeight="1">
      <c r="A507" s="3" t="str">
        <f t="shared" si="9"/>
        <v>040503</v>
      </c>
      <c r="B507" s="3" t="str">
        <f>"2406121727"</f>
        <v>2406121727</v>
      </c>
      <c r="C507" s="4">
        <v>72.5</v>
      </c>
      <c r="D507" s="5" t="s">
        <v>5</v>
      </c>
    </row>
    <row r="508" spans="1:4" ht="18" customHeight="1">
      <c r="A508" s="3" t="str">
        <f t="shared" si="9"/>
        <v>040503</v>
      </c>
      <c r="B508" s="3" t="str">
        <f>"2406121728"</f>
        <v>2406121728</v>
      </c>
      <c r="C508" s="4">
        <v>0</v>
      </c>
      <c r="D508" s="5" t="s">
        <v>4</v>
      </c>
    </row>
    <row r="509" spans="1:4" ht="18" customHeight="1">
      <c r="A509" s="3" t="str">
        <f t="shared" si="9"/>
        <v>040503</v>
      </c>
      <c r="B509" s="3" t="str">
        <f>"2406121729"</f>
        <v>2406121729</v>
      </c>
      <c r="C509" s="4">
        <v>79</v>
      </c>
      <c r="D509" s="5" t="s">
        <v>5</v>
      </c>
    </row>
    <row r="510" spans="1:4" ht="18" customHeight="1">
      <c r="A510" s="3" t="str">
        <f t="shared" si="9"/>
        <v>040503</v>
      </c>
      <c r="B510" s="3" t="str">
        <f>"2406121730"</f>
        <v>2406121730</v>
      </c>
      <c r="C510" s="4">
        <v>88.5</v>
      </c>
      <c r="D510" s="5" t="s">
        <v>5</v>
      </c>
    </row>
    <row r="511" spans="1:4" ht="18" customHeight="1">
      <c r="A511" s="3" t="str">
        <f t="shared" si="9"/>
        <v>040503</v>
      </c>
      <c r="B511" s="3" t="str">
        <f>"2406121801"</f>
        <v>2406121801</v>
      </c>
      <c r="C511" s="4">
        <v>84.5</v>
      </c>
      <c r="D511" s="5" t="s">
        <v>5</v>
      </c>
    </row>
    <row r="512" spans="1:4" ht="18" customHeight="1">
      <c r="A512" s="3" t="str">
        <f t="shared" si="9"/>
        <v>040503</v>
      </c>
      <c r="B512" s="3" t="str">
        <f>"2406121802"</f>
        <v>2406121802</v>
      </c>
      <c r="C512" s="4">
        <v>74</v>
      </c>
      <c r="D512" s="5" t="s">
        <v>5</v>
      </c>
    </row>
    <row r="513" spans="1:4" ht="18" customHeight="1">
      <c r="A513" s="3" t="str">
        <f t="shared" si="9"/>
        <v>040503</v>
      </c>
      <c r="B513" s="3" t="str">
        <f>"2406121803"</f>
        <v>2406121803</v>
      </c>
      <c r="C513" s="4">
        <v>69</v>
      </c>
      <c r="D513" s="5" t="s">
        <v>5</v>
      </c>
    </row>
    <row r="514" spans="1:4" ht="18" customHeight="1">
      <c r="A514" s="3" t="str">
        <f t="shared" si="9"/>
        <v>040503</v>
      </c>
      <c r="B514" s="3" t="str">
        <f>"2406121804"</f>
        <v>2406121804</v>
      </c>
      <c r="C514" s="4">
        <v>0</v>
      </c>
      <c r="D514" s="5" t="s">
        <v>4</v>
      </c>
    </row>
    <row r="515" spans="1:4" ht="18" customHeight="1">
      <c r="A515" s="3" t="str">
        <f t="shared" si="9"/>
        <v>040503</v>
      </c>
      <c r="B515" s="3" t="str">
        <f>"2406121805"</f>
        <v>2406121805</v>
      </c>
      <c r="C515" s="4">
        <v>74</v>
      </c>
      <c r="D515" s="5" t="s">
        <v>5</v>
      </c>
    </row>
    <row r="516" spans="1:4" ht="18" customHeight="1">
      <c r="A516" s="3" t="str">
        <f t="shared" si="9"/>
        <v>040503</v>
      </c>
      <c r="B516" s="3" t="str">
        <f>"2406121806"</f>
        <v>2406121806</v>
      </c>
      <c r="C516" s="4">
        <v>71.5</v>
      </c>
      <c r="D516" s="5" t="s">
        <v>5</v>
      </c>
    </row>
    <row r="517" spans="1:4" ht="18" customHeight="1">
      <c r="A517" s="3" t="str">
        <f t="shared" si="9"/>
        <v>040503</v>
      </c>
      <c r="B517" s="3" t="str">
        <f>"2406121807"</f>
        <v>2406121807</v>
      </c>
      <c r="C517" s="4">
        <v>65</v>
      </c>
      <c r="D517" s="5" t="s">
        <v>5</v>
      </c>
    </row>
    <row r="518" spans="1:4" ht="18" customHeight="1">
      <c r="A518" s="3" t="str">
        <f t="shared" si="9"/>
        <v>040503</v>
      </c>
      <c r="B518" s="3" t="str">
        <f>"2406121808"</f>
        <v>2406121808</v>
      </c>
      <c r="C518" s="4">
        <v>80.5</v>
      </c>
      <c r="D518" s="5" t="s">
        <v>5</v>
      </c>
    </row>
    <row r="519" spans="1:4" ht="18" customHeight="1">
      <c r="A519" s="3" t="str">
        <f t="shared" si="9"/>
        <v>040503</v>
      </c>
      <c r="B519" s="3" t="str">
        <f>"2406121809"</f>
        <v>2406121809</v>
      </c>
      <c r="C519" s="4">
        <v>73</v>
      </c>
      <c r="D519" s="5" t="s">
        <v>5</v>
      </c>
    </row>
    <row r="520" spans="1:4" ht="18" customHeight="1">
      <c r="A520" s="3" t="str">
        <f t="shared" si="9"/>
        <v>040503</v>
      </c>
      <c r="B520" s="3" t="str">
        <f>"2406121810"</f>
        <v>2406121810</v>
      </c>
      <c r="C520" s="4">
        <v>77</v>
      </c>
      <c r="D520" s="5" t="s">
        <v>5</v>
      </c>
    </row>
    <row r="521" spans="1:4" ht="18" customHeight="1">
      <c r="A521" s="3" t="str">
        <f t="shared" si="9"/>
        <v>040503</v>
      </c>
      <c r="B521" s="3" t="str">
        <f>"2406121811"</f>
        <v>2406121811</v>
      </c>
      <c r="C521" s="4">
        <v>82</v>
      </c>
      <c r="D521" s="5" t="s">
        <v>5</v>
      </c>
    </row>
    <row r="522" spans="1:4" ht="18" customHeight="1">
      <c r="A522" s="3" t="str">
        <f t="shared" si="9"/>
        <v>040503</v>
      </c>
      <c r="B522" s="3" t="str">
        <f>"2406121812"</f>
        <v>2406121812</v>
      </c>
      <c r="C522" s="4">
        <v>87</v>
      </c>
      <c r="D522" s="5" t="s">
        <v>5</v>
      </c>
    </row>
    <row r="523" spans="1:4" ht="18" customHeight="1">
      <c r="A523" s="3" t="str">
        <f t="shared" si="9"/>
        <v>040503</v>
      </c>
      <c r="B523" s="3" t="str">
        <f>"2406121813"</f>
        <v>2406121813</v>
      </c>
      <c r="C523" s="4">
        <v>81</v>
      </c>
      <c r="D523" s="5" t="s">
        <v>5</v>
      </c>
    </row>
    <row r="524" spans="1:4" ht="18" customHeight="1">
      <c r="A524" s="3" t="str">
        <f t="shared" si="9"/>
        <v>040503</v>
      </c>
      <c r="B524" s="3" t="str">
        <f>"2406121814"</f>
        <v>2406121814</v>
      </c>
      <c r="C524" s="4">
        <v>72.5</v>
      </c>
      <c r="D524" s="5" t="s">
        <v>5</v>
      </c>
    </row>
    <row r="525" spans="1:4" ht="18" customHeight="1">
      <c r="A525" s="3" t="str">
        <f t="shared" si="9"/>
        <v>040503</v>
      </c>
      <c r="B525" s="3" t="str">
        <f>"2406121815"</f>
        <v>2406121815</v>
      </c>
      <c r="C525" s="4">
        <v>78</v>
      </c>
      <c r="D525" s="5" t="s">
        <v>5</v>
      </c>
    </row>
    <row r="526" spans="1:4" ht="18" customHeight="1">
      <c r="A526" s="3" t="str">
        <f t="shared" si="9"/>
        <v>040503</v>
      </c>
      <c r="B526" s="3" t="str">
        <f>"2406121816"</f>
        <v>2406121816</v>
      </c>
      <c r="C526" s="4">
        <v>77</v>
      </c>
      <c r="D526" s="5" t="s">
        <v>5</v>
      </c>
    </row>
    <row r="527" spans="1:4" ht="18" customHeight="1">
      <c r="A527" s="3" t="str">
        <f t="shared" si="9"/>
        <v>040503</v>
      </c>
      <c r="B527" s="3" t="str">
        <f>"2406121817"</f>
        <v>2406121817</v>
      </c>
      <c r="C527" s="4">
        <v>72.5</v>
      </c>
      <c r="D527" s="5" t="s">
        <v>5</v>
      </c>
    </row>
    <row r="528" spans="1:4" ht="18" customHeight="1">
      <c r="A528" s="3" t="str">
        <f t="shared" si="9"/>
        <v>040503</v>
      </c>
      <c r="B528" s="3" t="str">
        <f>"2406121818"</f>
        <v>2406121818</v>
      </c>
      <c r="C528" s="4">
        <v>81</v>
      </c>
      <c r="D528" s="5" t="s">
        <v>5</v>
      </c>
    </row>
    <row r="529" spans="1:4" ht="18" customHeight="1">
      <c r="A529" s="3" t="str">
        <f t="shared" si="9"/>
        <v>040503</v>
      </c>
      <c r="B529" s="3" t="str">
        <f>"2406121819"</f>
        <v>2406121819</v>
      </c>
      <c r="C529" s="4">
        <v>75</v>
      </c>
      <c r="D529" s="5" t="s">
        <v>5</v>
      </c>
    </row>
    <row r="530" spans="1:4" ht="18" customHeight="1">
      <c r="A530" s="3" t="str">
        <f t="shared" si="9"/>
        <v>040503</v>
      </c>
      <c r="B530" s="3" t="str">
        <f>"2406121820"</f>
        <v>2406121820</v>
      </c>
      <c r="C530" s="4">
        <v>0</v>
      </c>
      <c r="D530" s="5" t="s">
        <v>4</v>
      </c>
    </row>
    <row r="531" spans="1:4" ht="18" customHeight="1">
      <c r="A531" s="3" t="str">
        <f t="shared" si="9"/>
        <v>040503</v>
      </c>
      <c r="B531" s="3" t="str">
        <f>"2406121821"</f>
        <v>2406121821</v>
      </c>
      <c r="C531" s="4">
        <v>0</v>
      </c>
      <c r="D531" s="5" t="s">
        <v>4</v>
      </c>
    </row>
    <row r="532" spans="1:4" ht="18" customHeight="1">
      <c r="A532" s="3" t="str">
        <f t="shared" si="9"/>
        <v>040503</v>
      </c>
      <c r="B532" s="3" t="str">
        <f>"2406121822"</f>
        <v>2406121822</v>
      </c>
      <c r="C532" s="4">
        <v>80.5</v>
      </c>
      <c r="D532" s="5" t="s">
        <v>5</v>
      </c>
    </row>
    <row r="533" spans="1:4" ht="18" customHeight="1">
      <c r="A533" s="3" t="str">
        <f t="shared" si="9"/>
        <v>040503</v>
      </c>
      <c r="B533" s="3" t="str">
        <f>"2406121823"</f>
        <v>2406121823</v>
      </c>
      <c r="C533" s="4">
        <v>0</v>
      </c>
      <c r="D533" s="5" t="s">
        <v>4</v>
      </c>
    </row>
    <row r="534" spans="1:4" ht="18" customHeight="1">
      <c r="A534" s="3" t="str">
        <f t="shared" si="9"/>
        <v>040503</v>
      </c>
      <c r="B534" s="3" t="str">
        <f>"2406121824"</f>
        <v>2406121824</v>
      </c>
      <c r="C534" s="4">
        <v>69.5</v>
      </c>
      <c r="D534" s="5" t="s">
        <v>5</v>
      </c>
    </row>
    <row r="535" spans="1:4" ht="18" customHeight="1">
      <c r="A535" s="3" t="str">
        <f t="shared" si="9"/>
        <v>040503</v>
      </c>
      <c r="B535" s="3" t="str">
        <f>"2406121825"</f>
        <v>2406121825</v>
      </c>
      <c r="C535" s="4">
        <v>66</v>
      </c>
      <c r="D535" s="5" t="s">
        <v>5</v>
      </c>
    </row>
    <row r="536" spans="1:4" ht="18" customHeight="1">
      <c r="A536" s="3" t="str">
        <f t="shared" si="9"/>
        <v>040503</v>
      </c>
      <c r="B536" s="3" t="str">
        <f>"2406121826"</f>
        <v>2406121826</v>
      </c>
      <c r="C536" s="4">
        <v>0</v>
      </c>
      <c r="D536" s="5" t="s">
        <v>4</v>
      </c>
    </row>
    <row r="537" spans="1:4" ht="18" customHeight="1">
      <c r="A537" s="3" t="str">
        <f t="shared" si="9"/>
        <v>040503</v>
      </c>
      <c r="B537" s="3" t="str">
        <f>"2406121827"</f>
        <v>2406121827</v>
      </c>
      <c r="C537" s="4">
        <v>81.5</v>
      </c>
      <c r="D537" s="5" t="s">
        <v>5</v>
      </c>
    </row>
    <row r="538" spans="1:4" ht="18" customHeight="1">
      <c r="A538" s="3" t="str">
        <f t="shared" si="9"/>
        <v>040503</v>
      </c>
      <c r="B538" s="3" t="str">
        <f>"2406121828"</f>
        <v>2406121828</v>
      </c>
      <c r="C538" s="4">
        <v>82</v>
      </c>
      <c r="D538" s="5" t="s">
        <v>5</v>
      </c>
    </row>
    <row r="539" spans="1:4" ht="18" customHeight="1">
      <c r="A539" s="3" t="str">
        <f t="shared" si="9"/>
        <v>040503</v>
      </c>
      <c r="B539" s="3" t="str">
        <f>"2406121829"</f>
        <v>2406121829</v>
      </c>
      <c r="C539" s="4">
        <v>72</v>
      </c>
      <c r="D539" s="5" t="s">
        <v>5</v>
      </c>
    </row>
    <row r="540" spans="1:4" ht="18" customHeight="1">
      <c r="A540" s="3" t="str">
        <f t="shared" si="9"/>
        <v>040503</v>
      </c>
      <c r="B540" s="3" t="str">
        <f>"2406121830"</f>
        <v>2406121830</v>
      </c>
      <c r="C540" s="4">
        <v>0</v>
      </c>
      <c r="D540" s="5" t="s">
        <v>4</v>
      </c>
    </row>
    <row r="541" spans="1:4" ht="18" customHeight="1">
      <c r="A541" s="3" t="str">
        <f t="shared" si="9"/>
        <v>040503</v>
      </c>
      <c r="B541" s="3" t="str">
        <f>"2406121901"</f>
        <v>2406121901</v>
      </c>
      <c r="C541" s="4">
        <v>71</v>
      </c>
      <c r="D541" s="5" t="s">
        <v>5</v>
      </c>
    </row>
    <row r="542" spans="1:4" ht="18" customHeight="1">
      <c r="A542" s="3" t="str">
        <f t="shared" si="9"/>
        <v>040503</v>
      </c>
      <c r="B542" s="3" t="str">
        <f>"2406121902"</f>
        <v>2406121902</v>
      </c>
      <c r="C542" s="4">
        <v>85</v>
      </c>
      <c r="D542" s="5" t="s">
        <v>5</v>
      </c>
    </row>
    <row r="543" spans="1:4" ht="18" customHeight="1">
      <c r="A543" s="3" t="str">
        <f t="shared" si="9"/>
        <v>040503</v>
      </c>
      <c r="B543" s="3" t="str">
        <f>"2406121903"</f>
        <v>2406121903</v>
      </c>
      <c r="C543" s="4">
        <v>79</v>
      </c>
      <c r="D543" s="5" t="s">
        <v>5</v>
      </c>
    </row>
    <row r="544" spans="1:4" ht="18" customHeight="1">
      <c r="A544" s="3" t="str">
        <f t="shared" si="9"/>
        <v>040503</v>
      </c>
      <c r="B544" s="3" t="str">
        <f>"2406121904"</f>
        <v>2406121904</v>
      </c>
      <c r="C544" s="4">
        <v>83.5</v>
      </c>
      <c r="D544" s="5" t="s">
        <v>5</v>
      </c>
    </row>
    <row r="545" spans="1:4" ht="18" customHeight="1">
      <c r="A545" s="3" t="str">
        <f t="shared" si="9"/>
        <v>040503</v>
      </c>
      <c r="B545" s="3" t="str">
        <f>"2406121905"</f>
        <v>2406121905</v>
      </c>
      <c r="C545" s="4">
        <v>79</v>
      </c>
      <c r="D545" s="5" t="s">
        <v>5</v>
      </c>
    </row>
    <row r="546" spans="1:4" ht="18" customHeight="1">
      <c r="A546" s="3" t="str">
        <f t="shared" si="9"/>
        <v>040503</v>
      </c>
      <c r="B546" s="3" t="str">
        <f>"2406121906"</f>
        <v>2406121906</v>
      </c>
      <c r="C546" s="4">
        <v>0</v>
      </c>
      <c r="D546" s="5" t="s">
        <v>4</v>
      </c>
    </row>
    <row r="547" spans="1:4" ht="18" customHeight="1">
      <c r="A547" s="3" t="str">
        <f t="shared" si="9"/>
        <v>040503</v>
      </c>
      <c r="B547" s="3" t="str">
        <f>"2406121907"</f>
        <v>2406121907</v>
      </c>
      <c r="C547" s="4">
        <v>74</v>
      </c>
      <c r="D547" s="5" t="s">
        <v>5</v>
      </c>
    </row>
    <row r="548" spans="1:4" ht="18" customHeight="1">
      <c r="A548" s="3" t="str">
        <f t="shared" si="9"/>
        <v>040503</v>
      </c>
      <c r="B548" s="3" t="str">
        <f>"2406121908"</f>
        <v>2406121908</v>
      </c>
      <c r="C548" s="4">
        <v>79.5</v>
      </c>
      <c r="D548" s="5" t="s">
        <v>5</v>
      </c>
    </row>
    <row r="549" spans="1:4" ht="18" customHeight="1">
      <c r="A549" s="3" t="str">
        <f t="shared" si="9"/>
        <v>040503</v>
      </c>
      <c r="B549" s="3" t="str">
        <f>"2406121909"</f>
        <v>2406121909</v>
      </c>
      <c r="C549" s="4">
        <v>65.5</v>
      </c>
      <c r="D549" s="5" t="s">
        <v>5</v>
      </c>
    </row>
    <row r="550" spans="1:4" ht="18" customHeight="1">
      <c r="A550" s="3" t="str">
        <f t="shared" si="9"/>
        <v>040503</v>
      </c>
      <c r="B550" s="3" t="str">
        <f>"2406121910"</f>
        <v>2406121910</v>
      </c>
      <c r="C550" s="4">
        <v>71.5</v>
      </c>
      <c r="D550" s="5" t="s">
        <v>5</v>
      </c>
    </row>
    <row r="551" spans="1:4" ht="18" customHeight="1">
      <c r="A551" s="3" t="str">
        <f t="shared" si="9"/>
        <v>040503</v>
      </c>
      <c r="B551" s="3" t="str">
        <f>"2406121911"</f>
        <v>2406121911</v>
      </c>
      <c r="C551" s="4">
        <v>79</v>
      </c>
      <c r="D551" s="5" t="s">
        <v>5</v>
      </c>
    </row>
    <row r="552" spans="1:4" ht="18" customHeight="1">
      <c r="A552" s="3" t="str">
        <f t="shared" si="9"/>
        <v>040503</v>
      </c>
      <c r="B552" s="3" t="str">
        <f>"2406121912"</f>
        <v>2406121912</v>
      </c>
      <c r="C552" s="4">
        <v>0</v>
      </c>
      <c r="D552" s="5" t="s">
        <v>4</v>
      </c>
    </row>
    <row r="553" spans="1:4" ht="18" customHeight="1">
      <c r="A553" s="3" t="str">
        <f t="shared" si="9"/>
        <v>040503</v>
      </c>
      <c r="B553" s="3" t="str">
        <f>"2406121913"</f>
        <v>2406121913</v>
      </c>
      <c r="C553" s="4">
        <v>83.5</v>
      </c>
      <c r="D553" s="5" t="s">
        <v>5</v>
      </c>
    </row>
    <row r="554" spans="1:4" ht="18" customHeight="1">
      <c r="A554" s="3" t="str">
        <f t="shared" si="9"/>
        <v>040503</v>
      </c>
      <c r="B554" s="3" t="str">
        <f>"2406121914"</f>
        <v>2406121914</v>
      </c>
      <c r="C554" s="4">
        <v>77</v>
      </c>
      <c r="D554" s="5" t="s">
        <v>5</v>
      </c>
    </row>
    <row r="555" spans="1:4" ht="18" customHeight="1">
      <c r="A555" s="3" t="str">
        <f t="shared" si="9"/>
        <v>040503</v>
      </c>
      <c r="B555" s="3" t="str">
        <f>"2406121915"</f>
        <v>2406121915</v>
      </c>
      <c r="C555" s="4">
        <v>71.5</v>
      </c>
      <c r="D555" s="5" t="s">
        <v>5</v>
      </c>
    </row>
    <row r="556" spans="1:4" ht="18" customHeight="1">
      <c r="A556" s="3" t="str">
        <f t="shared" si="9"/>
        <v>040503</v>
      </c>
      <c r="B556" s="3" t="str">
        <f>"2406121916"</f>
        <v>2406121916</v>
      </c>
      <c r="C556" s="4">
        <v>66</v>
      </c>
      <c r="D556" s="5" t="s">
        <v>5</v>
      </c>
    </row>
    <row r="557" spans="1:4" ht="18" customHeight="1">
      <c r="A557" s="3" t="str">
        <f t="shared" si="9"/>
        <v>040503</v>
      </c>
      <c r="B557" s="3" t="str">
        <f>"2406121917"</f>
        <v>2406121917</v>
      </c>
      <c r="C557" s="4">
        <v>0</v>
      </c>
      <c r="D557" s="5" t="s">
        <v>4</v>
      </c>
    </row>
    <row r="558" spans="1:4" ht="18" customHeight="1">
      <c r="A558" s="3" t="str">
        <f t="shared" si="9"/>
        <v>040503</v>
      </c>
      <c r="B558" s="3" t="str">
        <f>"2406121918"</f>
        <v>2406121918</v>
      </c>
      <c r="C558" s="4">
        <v>0</v>
      </c>
      <c r="D558" s="5" t="s">
        <v>4</v>
      </c>
    </row>
    <row r="559" spans="1:4" ht="18" customHeight="1">
      <c r="A559" s="3" t="str">
        <f t="shared" si="9"/>
        <v>040503</v>
      </c>
      <c r="B559" s="3" t="str">
        <f>"2406121919"</f>
        <v>2406121919</v>
      </c>
      <c r="C559" s="4">
        <v>85.5</v>
      </c>
      <c r="D559" s="5" t="s">
        <v>5</v>
      </c>
    </row>
    <row r="560" spans="1:4" ht="18" customHeight="1">
      <c r="A560" s="3" t="str">
        <f t="shared" si="9"/>
        <v>040503</v>
      </c>
      <c r="B560" s="3" t="str">
        <f>"2406121920"</f>
        <v>2406121920</v>
      </c>
      <c r="C560" s="4">
        <v>0</v>
      </c>
      <c r="D560" s="5" t="s">
        <v>4</v>
      </c>
    </row>
    <row r="561" spans="1:4" ht="18" customHeight="1">
      <c r="A561" s="3" t="str">
        <f aca="true" t="shared" si="10" ref="A561:A570">"040503"</f>
        <v>040503</v>
      </c>
      <c r="B561" s="3" t="str">
        <f>"2406121921"</f>
        <v>2406121921</v>
      </c>
      <c r="C561" s="4">
        <v>73</v>
      </c>
      <c r="D561" s="5" t="s">
        <v>5</v>
      </c>
    </row>
    <row r="562" spans="1:4" ht="18" customHeight="1">
      <c r="A562" s="3" t="str">
        <f t="shared" si="10"/>
        <v>040503</v>
      </c>
      <c r="B562" s="3" t="str">
        <f>"2406121922"</f>
        <v>2406121922</v>
      </c>
      <c r="C562" s="4">
        <v>0</v>
      </c>
      <c r="D562" s="5" t="s">
        <v>4</v>
      </c>
    </row>
    <row r="563" spans="1:4" ht="18" customHeight="1">
      <c r="A563" s="3" t="str">
        <f t="shared" si="10"/>
        <v>040503</v>
      </c>
      <c r="B563" s="3" t="str">
        <f>"2406121923"</f>
        <v>2406121923</v>
      </c>
      <c r="C563" s="4">
        <v>78.5</v>
      </c>
      <c r="D563" s="5" t="s">
        <v>5</v>
      </c>
    </row>
    <row r="564" spans="1:4" ht="18" customHeight="1">
      <c r="A564" s="3" t="str">
        <f t="shared" si="10"/>
        <v>040503</v>
      </c>
      <c r="B564" s="3" t="str">
        <f>"2406121924"</f>
        <v>2406121924</v>
      </c>
      <c r="C564" s="4">
        <v>73.5</v>
      </c>
      <c r="D564" s="5" t="s">
        <v>5</v>
      </c>
    </row>
    <row r="565" spans="1:4" ht="18" customHeight="1">
      <c r="A565" s="3" t="str">
        <f t="shared" si="10"/>
        <v>040503</v>
      </c>
      <c r="B565" s="3" t="str">
        <f>"2406121925"</f>
        <v>2406121925</v>
      </c>
      <c r="C565" s="4">
        <v>73.5</v>
      </c>
      <c r="D565" s="5" t="s">
        <v>5</v>
      </c>
    </row>
    <row r="566" spans="1:4" ht="18" customHeight="1">
      <c r="A566" s="3" t="str">
        <f t="shared" si="10"/>
        <v>040503</v>
      </c>
      <c r="B566" s="3" t="str">
        <f>"2406121926"</f>
        <v>2406121926</v>
      </c>
      <c r="C566" s="4">
        <v>84.5</v>
      </c>
      <c r="D566" s="5" t="s">
        <v>5</v>
      </c>
    </row>
    <row r="567" spans="1:4" ht="18" customHeight="1">
      <c r="A567" s="3" t="str">
        <f t="shared" si="10"/>
        <v>040503</v>
      </c>
      <c r="B567" s="3" t="str">
        <f>"2406121927"</f>
        <v>2406121927</v>
      </c>
      <c r="C567" s="4">
        <v>81.5</v>
      </c>
      <c r="D567" s="5" t="s">
        <v>5</v>
      </c>
    </row>
    <row r="568" spans="1:4" ht="18" customHeight="1">
      <c r="A568" s="3" t="str">
        <f t="shared" si="10"/>
        <v>040503</v>
      </c>
      <c r="B568" s="3" t="str">
        <f>"2406121928"</f>
        <v>2406121928</v>
      </c>
      <c r="C568" s="4">
        <v>78.5</v>
      </c>
      <c r="D568" s="5" t="s">
        <v>5</v>
      </c>
    </row>
    <row r="569" spans="1:4" ht="18" customHeight="1">
      <c r="A569" s="3" t="str">
        <f t="shared" si="10"/>
        <v>040503</v>
      </c>
      <c r="B569" s="3" t="str">
        <f>"2406121929"</f>
        <v>2406121929</v>
      </c>
      <c r="C569" s="4">
        <v>80.5</v>
      </c>
      <c r="D569" s="5" t="s">
        <v>5</v>
      </c>
    </row>
    <row r="570" spans="1:4" ht="18" customHeight="1">
      <c r="A570" s="3" t="str">
        <f t="shared" si="10"/>
        <v>040503</v>
      </c>
      <c r="B570" s="3" t="str">
        <f>"2406121930"</f>
        <v>2406121930</v>
      </c>
      <c r="C570" s="4">
        <v>0</v>
      </c>
      <c r="D570" s="5" t="s">
        <v>4</v>
      </c>
    </row>
    <row r="571" spans="1:4" ht="18" customHeight="1">
      <c r="A571" s="3" t="str">
        <f aca="true" t="shared" si="11" ref="A571:A617">"040504"</f>
        <v>040504</v>
      </c>
      <c r="B571" s="3" t="str">
        <f>"2406122001"</f>
        <v>2406122001</v>
      </c>
      <c r="C571" s="4">
        <v>0</v>
      </c>
      <c r="D571" s="5" t="s">
        <v>4</v>
      </c>
    </row>
    <row r="572" spans="1:4" ht="18" customHeight="1">
      <c r="A572" s="3" t="str">
        <f t="shared" si="11"/>
        <v>040504</v>
      </c>
      <c r="B572" s="3" t="str">
        <f>"2406122002"</f>
        <v>2406122002</v>
      </c>
      <c r="C572" s="4">
        <v>61</v>
      </c>
      <c r="D572" s="5" t="s">
        <v>5</v>
      </c>
    </row>
    <row r="573" spans="1:4" ht="18" customHeight="1">
      <c r="A573" s="3" t="str">
        <f t="shared" si="11"/>
        <v>040504</v>
      </c>
      <c r="B573" s="3" t="str">
        <f>"2406122003"</f>
        <v>2406122003</v>
      </c>
      <c r="C573" s="4">
        <v>81</v>
      </c>
      <c r="D573" s="5" t="s">
        <v>5</v>
      </c>
    </row>
    <row r="574" spans="1:4" ht="18" customHeight="1">
      <c r="A574" s="3" t="str">
        <f t="shared" si="11"/>
        <v>040504</v>
      </c>
      <c r="B574" s="3" t="str">
        <f>"2406122004"</f>
        <v>2406122004</v>
      </c>
      <c r="C574" s="4">
        <v>35</v>
      </c>
      <c r="D574" s="5" t="s">
        <v>5</v>
      </c>
    </row>
    <row r="575" spans="1:4" ht="18" customHeight="1">
      <c r="A575" s="3" t="str">
        <f t="shared" si="11"/>
        <v>040504</v>
      </c>
      <c r="B575" s="3" t="str">
        <f>"2406122005"</f>
        <v>2406122005</v>
      </c>
      <c r="C575" s="4">
        <v>0</v>
      </c>
      <c r="D575" s="5" t="s">
        <v>4</v>
      </c>
    </row>
    <row r="576" spans="1:4" ht="18" customHeight="1">
      <c r="A576" s="3" t="str">
        <f t="shared" si="11"/>
        <v>040504</v>
      </c>
      <c r="B576" s="3" t="str">
        <f>"2406122006"</f>
        <v>2406122006</v>
      </c>
      <c r="C576" s="4">
        <v>0</v>
      </c>
      <c r="D576" s="5" t="s">
        <v>4</v>
      </c>
    </row>
    <row r="577" spans="1:4" ht="18" customHeight="1">
      <c r="A577" s="3" t="str">
        <f t="shared" si="11"/>
        <v>040504</v>
      </c>
      <c r="B577" s="3" t="str">
        <f>"2406122007"</f>
        <v>2406122007</v>
      </c>
      <c r="C577" s="4">
        <v>60.5</v>
      </c>
      <c r="D577" s="5" t="s">
        <v>5</v>
      </c>
    </row>
    <row r="578" spans="1:4" ht="18" customHeight="1">
      <c r="A578" s="3" t="str">
        <f t="shared" si="11"/>
        <v>040504</v>
      </c>
      <c r="B578" s="3" t="str">
        <f>"2406122008"</f>
        <v>2406122008</v>
      </c>
      <c r="C578" s="4">
        <v>66.5</v>
      </c>
      <c r="D578" s="5" t="s">
        <v>5</v>
      </c>
    </row>
    <row r="579" spans="1:4" ht="18" customHeight="1">
      <c r="A579" s="3" t="str">
        <f t="shared" si="11"/>
        <v>040504</v>
      </c>
      <c r="B579" s="3" t="str">
        <f>"2406122009"</f>
        <v>2406122009</v>
      </c>
      <c r="C579" s="4">
        <v>0</v>
      </c>
      <c r="D579" s="5" t="s">
        <v>4</v>
      </c>
    </row>
    <row r="580" spans="1:4" ht="18" customHeight="1">
      <c r="A580" s="3" t="str">
        <f t="shared" si="11"/>
        <v>040504</v>
      </c>
      <c r="B580" s="3" t="str">
        <f>"2406122010"</f>
        <v>2406122010</v>
      </c>
      <c r="C580" s="4">
        <v>61</v>
      </c>
      <c r="D580" s="5" t="s">
        <v>5</v>
      </c>
    </row>
    <row r="581" spans="1:4" ht="18" customHeight="1">
      <c r="A581" s="3" t="str">
        <f t="shared" si="11"/>
        <v>040504</v>
      </c>
      <c r="B581" s="3" t="str">
        <f>"2406122011"</f>
        <v>2406122011</v>
      </c>
      <c r="C581" s="4">
        <v>58</v>
      </c>
      <c r="D581" s="5" t="s">
        <v>5</v>
      </c>
    </row>
    <row r="582" spans="1:4" ht="18" customHeight="1">
      <c r="A582" s="3" t="str">
        <f t="shared" si="11"/>
        <v>040504</v>
      </c>
      <c r="B582" s="3" t="str">
        <f>"2406122012"</f>
        <v>2406122012</v>
      </c>
      <c r="C582" s="4">
        <v>60</v>
      </c>
      <c r="D582" s="5" t="s">
        <v>5</v>
      </c>
    </row>
    <row r="583" spans="1:4" ht="18" customHeight="1">
      <c r="A583" s="3" t="str">
        <f t="shared" si="11"/>
        <v>040504</v>
      </c>
      <c r="B583" s="3" t="str">
        <f>"2406122013"</f>
        <v>2406122013</v>
      </c>
      <c r="C583" s="4">
        <v>40</v>
      </c>
      <c r="D583" s="5" t="s">
        <v>5</v>
      </c>
    </row>
    <row r="584" spans="1:4" ht="18" customHeight="1">
      <c r="A584" s="3" t="str">
        <f t="shared" si="11"/>
        <v>040504</v>
      </c>
      <c r="B584" s="3" t="str">
        <f>"2406122014"</f>
        <v>2406122014</v>
      </c>
      <c r="C584" s="4">
        <v>45.5</v>
      </c>
      <c r="D584" s="5" t="s">
        <v>5</v>
      </c>
    </row>
    <row r="585" spans="1:4" ht="18" customHeight="1">
      <c r="A585" s="3" t="str">
        <f t="shared" si="11"/>
        <v>040504</v>
      </c>
      <c r="B585" s="3" t="str">
        <f>"2406122015"</f>
        <v>2406122015</v>
      </c>
      <c r="C585" s="4">
        <v>0</v>
      </c>
      <c r="D585" s="5" t="s">
        <v>4</v>
      </c>
    </row>
    <row r="586" spans="1:4" ht="18" customHeight="1">
      <c r="A586" s="3" t="str">
        <f t="shared" si="11"/>
        <v>040504</v>
      </c>
      <c r="B586" s="3" t="str">
        <f>"2406122016"</f>
        <v>2406122016</v>
      </c>
      <c r="C586" s="4">
        <v>40</v>
      </c>
      <c r="D586" s="5" t="s">
        <v>5</v>
      </c>
    </row>
    <row r="587" spans="1:4" ht="18" customHeight="1">
      <c r="A587" s="3" t="str">
        <f t="shared" si="11"/>
        <v>040504</v>
      </c>
      <c r="B587" s="3" t="str">
        <f>"2406122017"</f>
        <v>2406122017</v>
      </c>
      <c r="C587" s="4">
        <v>50</v>
      </c>
      <c r="D587" s="5" t="s">
        <v>5</v>
      </c>
    </row>
    <row r="588" spans="1:4" ht="18" customHeight="1">
      <c r="A588" s="3" t="str">
        <f t="shared" si="11"/>
        <v>040504</v>
      </c>
      <c r="B588" s="3" t="str">
        <f>"2406122018"</f>
        <v>2406122018</v>
      </c>
      <c r="C588" s="4">
        <v>42</v>
      </c>
      <c r="D588" s="5" t="s">
        <v>5</v>
      </c>
    </row>
    <row r="589" spans="1:4" ht="18" customHeight="1">
      <c r="A589" s="3" t="str">
        <f t="shared" si="11"/>
        <v>040504</v>
      </c>
      <c r="B589" s="3" t="str">
        <f>"2406122019"</f>
        <v>2406122019</v>
      </c>
      <c r="C589" s="4">
        <v>0</v>
      </c>
      <c r="D589" s="5" t="s">
        <v>4</v>
      </c>
    </row>
    <row r="590" spans="1:4" ht="18" customHeight="1">
      <c r="A590" s="3" t="str">
        <f t="shared" si="11"/>
        <v>040504</v>
      </c>
      <c r="B590" s="3" t="str">
        <f>"2406122020"</f>
        <v>2406122020</v>
      </c>
      <c r="C590" s="4">
        <v>82</v>
      </c>
      <c r="D590" s="5" t="s">
        <v>5</v>
      </c>
    </row>
    <row r="591" spans="1:4" ht="18" customHeight="1">
      <c r="A591" s="3" t="str">
        <f t="shared" si="11"/>
        <v>040504</v>
      </c>
      <c r="B591" s="3" t="str">
        <f>"2406122021"</f>
        <v>2406122021</v>
      </c>
      <c r="C591" s="4">
        <v>64.5</v>
      </c>
      <c r="D591" s="5" t="s">
        <v>5</v>
      </c>
    </row>
    <row r="592" spans="1:4" ht="18" customHeight="1">
      <c r="A592" s="3" t="str">
        <f t="shared" si="11"/>
        <v>040504</v>
      </c>
      <c r="B592" s="3" t="str">
        <f>"2406122022"</f>
        <v>2406122022</v>
      </c>
      <c r="C592" s="4">
        <v>44</v>
      </c>
      <c r="D592" s="5" t="s">
        <v>5</v>
      </c>
    </row>
    <row r="593" spans="1:4" ht="18" customHeight="1">
      <c r="A593" s="3" t="str">
        <f t="shared" si="11"/>
        <v>040504</v>
      </c>
      <c r="B593" s="3" t="str">
        <f>"2406122023"</f>
        <v>2406122023</v>
      </c>
      <c r="C593" s="4">
        <v>26</v>
      </c>
      <c r="D593" s="5" t="s">
        <v>5</v>
      </c>
    </row>
    <row r="594" spans="1:4" ht="18" customHeight="1">
      <c r="A594" s="3" t="str">
        <f t="shared" si="11"/>
        <v>040504</v>
      </c>
      <c r="B594" s="3" t="str">
        <f>"2406122024"</f>
        <v>2406122024</v>
      </c>
      <c r="C594" s="4">
        <v>63</v>
      </c>
      <c r="D594" s="5" t="s">
        <v>5</v>
      </c>
    </row>
    <row r="595" spans="1:4" ht="18" customHeight="1">
      <c r="A595" s="3" t="str">
        <f t="shared" si="11"/>
        <v>040504</v>
      </c>
      <c r="B595" s="3" t="str">
        <f>"2406122025"</f>
        <v>2406122025</v>
      </c>
      <c r="C595" s="4">
        <v>0</v>
      </c>
      <c r="D595" s="5" t="s">
        <v>4</v>
      </c>
    </row>
    <row r="596" spans="1:4" ht="18" customHeight="1">
      <c r="A596" s="3" t="str">
        <f t="shared" si="11"/>
        <v>040504</v>
      </c>
      <c r="B596" s="3" t="str">
        <f>"2406122026"</f>
        <v>2406122026</v>
      </c>
      <c r="C596" s="4">
        <v>52</v>
      </c>
      <c r="D596" s="5" t="s">
        <v>5</v>
      </c>
    </row>
    <row r="597" spans="1:4" ht="18" customHeight="1">
      <c r="A597" s="3" t="str">
        <f t="shared" si="11"/>
        <v>040504</v>
      </c>
      <c r="B597" s="3" t="str">
        <f>"2406122027"</f>
        <v>2406122027</v>
      </c>
      <c r="C597" s="4">
        <v>47</v>
      </c>
      <c r="D597" s="5" t="s">
        <v>5</v>
      </c>
    </row>
    <row r="598" spans="1:4" ht="18" customHeight="1">
      <c r="A598" s="3" t="str">
        <f t="shared" si="11"/>
        <v>040504</v>
      </c>
      <c r="B598" s="3" t="str">
        <f>"2406122028"</f>
        <v>2406122028</v>
      </c>
      <c r="C598" s="4">
        <v>51.5</v>
      </c>
      <c r="D598" s="5" t="s">
        <v>5</v>
      </c>
    </row>
    <row r="599" spans="1:4" ht="18" customHeight="1">
      <c r="A599" s="3" t="str">
        <f t="shared" si="11"/>
        <v>040504</v>
      </c>
      <c r="B599" s="3" t="str">
        <f>"2406122029"</f>
        <v>2406122029</v>
      </c>
      <c r="C599" s="4">
        <v>0</v>
      </c>
      <c r="D599" s="5" t="s">
        <v>4</v>
      </c>
    </row>
    <row r="600" spans="1:4" ht="18" customHeight="1">
      <c r="A600" s="3" t="str">
        <f t="shared" si="11"/>
        <v>040504</v>
      </c>
      <c r="B600" s="3" t="str">
        <f>"2406122030"</f>
        <v>2406122030</v>
      </c>
      <c r="C600" s="4">
        <v>55</v>
      </c>
      <c r="D600" s="5" t="s">
        <v>5</v>
      </c>
    </row>
    <row r="601" spans="1:4" ht="18" customHeight="1">
      <c r="A601" s="3" t="str">
        <f t="shared" si="11"/>
        <v>040504</v>
      </c>
      <c r="B601" s="3" t="str">
        <f>"2406122101"</f>
        <v>2406122101</v>
      </c>
      <c r="C601" s="4">
        <v>60</v>
      </c>
      <c r="D601" s="5" t="s">
        <v>5</v>
      </c>
    </row>
    <row r="602" spans="1:4" ht="18" customHeight="1">
      <c r="A602" s="3" t="str">
        <f t="shared" si="11"/>
        <v>040504</v>
      </c>
      <c r="B602" s="3" t="str">
        <f>"2406122102"</f>
        <v>2406122102</v>
      </c>
      <c r="C602" s="4">
        <v>50</v>
      </c>
      <c r="D602" s="5" t="s">
        <v>5</v>
      </c>
    </row>
    <row r="603" spans="1:4" ht="18" customHeight="1">
      <c r="A603" s="3" t="str">
        <f t="shared" si="11"/>
        <v>040504</v>
      </c>
      <c r="B603" s="3" t="str">
        <f>"2406122103"</f>
        <v>2406122103</v>
      </c>
      <c r="C603" s="4">
        <v>0</v>
      </c>
      <c r="D603" s="5" t="s">
        <v>4</v>
      </c>
    </row>
    <row r="604" spans="1:4" ht="18" customHeight="1">
      <c r="A604" s="3" t="str">
        <f t="shared" si="11"/>
        <v>040504</v>
      </c>
      <c r="B604" s="3" t="str">
        <f>"2406122104"</f>
        <v>2406122104</v>
      </c>
      <c r="C604" s="4">
        <v>0</v>
      </c>
      <c r="D604" s="5" t="s">
        <v>4</v>
      </c>
    </row>
    <row r="605" spans="1:4" ht="18" customHeight="1">
      <c r="A605" s="3" t="str">
        <f t="shared" si="11"/>
        <v>040504</v>
      </c>
      <c r="B605" s="3" t="str">
        <f>"2406122105"</f>
        <v>2406122105</v>
      </c>
      <c r="C605" s="4">
        <v>42.5</v>
      </c>
      <c r="D605" s="5" t="s">
        <v>5</v>
      </c>
    </row>
    <row r="606" spans="1:4" ht="18" customHeight="1">
      <c r="A606" s="3" t="str">
        <f t="shared" si="11"/>
        <v>040504</v>
      </c>
      <c r="B606" s="3" t="str">
        <f>"2406122106"</f>
        <v>2406122106</v>
      </c>
      <c r="C606" s="4">
        <v>57</v>
      </c>
      <c r="D606" s="5" t="s">
        <v>5</v>
      </c>
    </row>
    <row r="607" spans="1:4" ht="18" customHeight="1">
      <c r="A607" s="3" t="str">
        <f t="shared" si="11"/>
        <v>040504</v>
      </c>
      <c r="B607" s="3" t="str">
        <f>"2406122107"</f>
        <v>2406122107</v>
      </c>
      <c r="C607" s="4">
        <v>0</v>
      </c>
      <c r="D607" s="5" t="s">
        <v>4</v>
      </c>
    </row>
    <row r="608" spans="1:4" ht="18" customHeight="1">
      <c r="A608" s="3" t="str">
        <f t="shared" si="11"/>
        <v>040504</v>
      </c>
      <c r="B608" s="3" t="str">
        <f>"2406122108"</f>
        <v>2406122108</v>
      </c>
      <c r="C608" s="4">
        <v>78.5</v>
      </c>
      <c r="D608" s="5" t="s">
        <v>5</v>
      </c>
    </row>
    <row r="609" spans="1:4" ht="18" customHeight="1">
      <c r="A609" s="3" t="str">
        <f t="shared" si="11"/>
        <v>040504</v>
      </c>
      <c r="B609" s="3" t="str">
        <f>"2406122109"</f>
        <v>2406122109</v>
      </c>
      <c r="C609" s="4">
        <v>25</v>
      </c>
      <c r="D609" s="5" t="s">
        <v>5</v>
      </c>
    </row>
    <row r="610" spans="1:4" ht="18" customHeight="1">
      <c r="A610" s="3" t="str">
        <f t="shared" si="11"/>
        <v>040504</v>
      </c>
      <c r="B610" s="3" t="str">
        <f>"2406122110"</f>
        <v>2406122110</v>
      </c>
      <c r="C610" s="4">
        <v>74</v>
      </c>
      <c r="D610" s="5" t="s">
        <v>5</v>
      </c>
    </row>
    <row r="611" spans="1:4" ht="18" customHeight="1">
      <c r="A611" s="3" t="str">
        <f t="shared" si="11"/>
        <v>040504</v>
      </c>
      <c r="B611" s="3" t="str">
        <f>"2406122111"</f>
        <v>2406122111</v>
      </c>
      <c r="C611" s="4">
        <v>0</v>
      </c>
      <c r="D611" s="5" t="s">
        <v>4</v>
      </c>
    </row>
    <row r="612" spans="1:4" ht="18" customHeight="1">
      <c r="A612" s="3" t="str">
        <f t="shared" si="11"/>
        <v>040504</v>
      </c>
      <c r="B612" s="3" t="str">
        <f>"2406122112"</f>
        <v>2406122112</v>
      </c>
      <c r="C612" s="4">
        <v>43</v>
      </c>
      <c r="D612" s="5" t="s">
        <v>5</v>
      </c>
    </row>
    <row r="613" spans="1:4" ht="18" customHeight="1">
      <c r="A613" s="3" t="str">
        <f t="shared" si="11"/>
        <v>040504</v>
      </c>
      <c r="B613" s="3" t="str">
        <f>"2406122113"</f>
        <v>2406122113</v>
      </c>
      <c r="C613" s="4">
        <v>45</v>
      </c>
      <c r="D613" s="5" t="s">
        <v>5</v>
      </c>
    </row>
    <row r="614" spans="1:4" ht="18" customHeight="1">
      <c r="A614" s="3" t="str">
        <f t="shared" si="11"/>
        <v>040504</v>
      </c>
      <c r="B614" s="3" t="str">
        <f>"2406122114"</f>
        <v>2406122114</v>
      </c>
      <c r="C614" s="4">
        <v>41</v>
      </c>
      <c r="D614" s="5" t="s">
        <v>5</v>
      </c>
    </row>
    <row r="615" spans="1:4" ht="18" customHeight="1">
      <c r="A615" s="3" t="str">
        <f t="shared" si="11"/>
        <v>040504</v>
      </c>
      <c r="B615" s="3" t="str">
        <f>"2406122115"</f>
        <v>2406122115</v>
      </c>
      <c r="C615" s="4">
        <v>45.5</v>
      </c>
      <c r="D615" s="5" t="s">
        <v>5</v>
      </c>
    </row>
    <row r="616" spans="1:4" ht="18" customHeight="1">
      <c r="A616" s="3" t="str">
        <f t="shared" si="11"/>
        <v>040504</v>
      </c>
      <c r="B616" s="3" t="str">
        <f>"2406122116"</f>
        <v>2406122116</v>
      </c>
      <c r="C616" s="4">
        <v>49.5</v>
      </c>
      <c r="D616" s="5" t="s">
        <v>5</v>
      </c>
    </row>
    <row r="617" spans="1:4" ht="18" customHeight="1">
      <c r="A617" s="3" t="str">
        <f t="shared" si="11"/>
        <v>040504</v>
      </c>
      <c r="B617" s="3" t="str">
        <f>"2406122117"</f>
        <v>2406122117</v>
      </c>
      <c r="C617" s="4">
        <v>43.5</v>
      </c>
      <c r="D617" s="5" t="s">
        <v>5</v>
      </c>
    </row>
    <row r="618" spans="1:4" ht="18" customHeight="1">
      <c r="A618" s="3" t="str">
        <f aca="true" t="shared" si="12" ref="A618:A681">"040508"</f>
        <v>040508</v>
      </c>
      <c r="B618" s="3" t="str">
        <f>"2406122118"</f>
        <v>2406122118</v>
      </c>
      <c r="C618" s="4">
        <v>72.5</v>
      </c>
      <c r="D618" s="5" t="s">
        <v>5</v>
      </c>
    </row>
    <row r="619" spans="1:4" ht="18" customHeight="1">
      <c r="A619" s="3" t="str">
        <f t="shared" si="12"/>
        <v>040508</v>
      </c>
      <c r="B619" s="3" t="str">
        <f>"2406122119"</f>
        <v>2406122119</v>
      </c>
      <c r="C619" s="4">
        <v>63.5</v>
      </c>
      <c r="D619" s="5" t="s">
        <v>5</v>
      </c>
    </row>
    <row r="620" spans="1:4" ht="18" customHeight="1">
      <c r="A620" s="3" t="str">
        <f t="shared" si="12"/>
        <v>040508</v>
      </c>
      <c r="B620" s="3" t="str">
        <f>"2406122120"</f>
        <v>2406122120</v>
      </c>
      <c r="C620" s="4">
        <v>66</v>
      </c>
      <c r="D620" s="5" t="s">
        <v>5</v>
      </c>
    </row>
    <row r="621" spans="1:4" ht="18" customHeight="1">
      <c r="A621" s="3" t="str">
        <f t="shared" si="12"/>
        <v>040508</v>
      </c>
      <c r="B621" s="3" t="str">
        <f>"2406122121"</f>
        <v>2406122121</v>
      </c>
      <c r="C621" s="4">
        <v>66</v>
      </c>
      <c r="D621" s="5" t="s">
        <v>5</v>
      </c>
    </row>
    <row r="622" spans="1:4" ht="18" customHeight="1">
      <c r="A622" s="3" t="str">
        <f t="shared" si="12"/>
        <v>040508</v>
      </c>
      <c r="B622" s="3" t="str">
        <f>"2406122122"</f>
        <v>2406122122</v>
      </c>
      <c r="C622" s="4">
        <v>72.5</v>
      </c>
      <c r="D622" s="5" t="s">
        <v>5</v>
      </c>
    </row>
    <row r="623" spans="1:4" ht="18" customHeight="1">
      <c r="A623" s="3" t="str">
        <f t="shared" si="12"/>
        <v>040508</v>
      </c>
      <c r="B623" s="3" t="str">
        <f>"2406122123"</f>
        <v>2406122123</v>
      </c>
      <c r="C623" s="4">
        <v>39</v>
      </c>
      <c r="D623" s="5" t="s">
        <v>5</v>
      </c>
    </row>
    <row r="624" spans="1:4" ht="18" customHeight="1">
      <c r="A624" s="3" t="str">
        <f t="shared" si="12"/>
        <v>040508</v>
      </c>
      <c r="B624" s="3" t="str">
        <f>"2406122124"</f>
        <v>2406122124</v>
      </c>
      <c r="C624" s="4">
        <v>73.5</v>
      </c>
      <c r="D624" s="5" t="s">
        <v>5</v>
      </c>
    </row>
    <row r="625" spans="1:4" ht="18" customHeight="1">
      <c r="A625" s="3" t="str">
        <f t="shared" si="12"/>
        <v>040508</v>
      </c>
      <c r="B625" s="3" t="str">
        <f>"2406122125"</f>
        <v>2406122125</v>
      </c>
      <c r="C625" s="4">
        <v>0</v>
      </c>
      <c r="D625" s="5" t="s">
        <v>4</v>
      </c>
    </row>
    <row r="626" spans="1:4" ht="18" customHeight="1">
      <c r="A626" s="3" t="str">
        <f t="shared" si="12"/>
        <v>040508</v>
      </c>
      <c r="B626" s="3" t="str">
        <f>"2406122126"</f>
        <v>2406122126</v>
      </c>
      <c r="C626" s="4">
        <v>0</v>
      </c>
      <c r="D626" s="5" t="s">
        <v>4</v>
      </c>
    </row>
    <row r="627" spans="1:4" ht="18" customHeight="1">
      <c r="A627" s="3" t="str">
        <f t="shared" si="12"/>
        <v>040508</v>
      </c>
      <c r="B627" s="3" t="str">
        <f>"2406122127"</f>
        <v>2406122127</v>
      </c>
      <c r="C627" s="4">
        <v>0</v>
      </c>
      <c r="D627" s="5" t="s">
        <v>4</v>
      </c>
    </row>
    <row r="628" spans="1:4" ht="18" customHeight="1">
      <c r="A628" s="3" t="str">
        <f t="shared" si="12"/>
        <v>040508</v>
      </c>
      <c r="B628" s="3" t="str">
        <f>"2406122128"</f>
        <v>2406122128</v>
      </c>
      <c r="C628" s="4">
        <v>0</v>
      </c>
      <c r="D628" s="5" t="s">
        <v>4</v>
      </c>
    </row>
    <row r="629" spans="1:4" ht="18" customHeight="1">
      <c r="A629" s="3" t="str">
        <f t="shared" si="12"/>
        <v>040508</v>
      </c>
      <c r="B629" s="3" t="str">
        <f>"2406122129"</f>
        <v>2406122129</v>
      </c>
      <c r="C629" s="4">
        <v>73.5</v>
      </c>
      <c r="D629" s="5" t="s">
        <v>5</v>
      </c>
    </row>
    <row r="630" spans="1:4" ht="18" customHeight="1">
      <c r="A630" s="3" t="str">
        <f t="shared" si="12"/>
        <v>040508</v>
      </c>
      <c r="B630" s="3" t="str">
        <f>"2406122130"</f>
        <v>2406122130</v>
      </c>
      <c r="C630" s="4">
        <v>63.5</v>
      </c>
      <c r="D630" s="5" t="s">
        <v>5</v>
      </c>
    </row>
    <row r="631" spans="1:4" ht="18" customHeight="1">
      <c r="A631" s="3" t="str">
        <f t="shared" si="12"/>
        <v>040508</v>
      </c>
      <c r="B631" s="3" t="str">
        <f>"2406122201"</f>
        <v>2406122201</v>
      </c>
      <c r="C631" s="4">
        <v>71.5</v>
      </c>
      <c r="D631" s="5" t="s">
        <v>5</v>
      </c>
    </row>
    <row r="632" spans="1:4" ht="18" customHeight="1">
      <c r="A632" s="3" t="str">
        <f t="shared" si="12"/>
        <v>040508</v>
      </c>
      <c r="B632" s="3" t="str">
        <f>"2406122202"</f>
        <v>2406122202</v>
      </c>
      <c r="C632" s="4">
        <v>79.5</v>
      </c>
      <c r="D632" s="5" t="s">
        <v>5</v>
      </c>
    </row>
    <row r="633" spans="1:4" ht="18" customHeight="1">
      <c r="A633" s="3" t="str">
        <f t="shared" si="12"/>
        <v>040508</v>
      </c>
      <c r="B633" s="3" t="str">
        <f>"2406122203"</f>
        <v>2406122203</v>
      </c>
      <c r="C633" s="4">
        <v>61.5</v>
      </c>
      <c r="D633" s="5" t="s">
        <v>5</v>
      </c>
    </row>
    <row r="634" spans="1:4" ht="18" customHeight="1">
      <c r="A634" s="3" t="str">
        <f t="shared" si="12"/>
        <v>040508</v>
      </c>
      <c r="B634" s="3" t="str">
        <f>"2406122204"</f>
        <v>2406122204</v>
      </c>
      <c r="C634" s="4">
        <v>0</v>
      </c>
      <c r="D634" s="5" t="s">
        <v>4</v>
      </c>
    </row>
    <row r="635" spans="1:4" ht="18" customHeight="1">
      <c r="A635" s="3" t="str">
        <f t="shared" si="12"/>
        <v>040508</v>
      </c>
      <c r="B635" s="3" t="str">
        <f>"2406122205"</f>
        <v>2406122205</v>
      </c>
      <c r="C635" s="4">
        <v>67.5</v>
      </c>
      <c r="D635" s="5" t="s">
        <v>5</v>
      </c>
    </row>
    <row r="636" spans="1:4" ht="18" customHeight="1">
      <c r="A636" s="3" t="str">
        <f t="shared" si="12"/>
        <v>040508</v>
      </c>
      <c r="B636" s="3" t="str">
        <f>"2406122206"</f>
        <v>2406122206</v>
      </c>
      <c r="C636" s="4">
        <v>0</v>
      </c>
      <c r="D636" s="5" t="s">
        <v>4</v>
      </c>
    </row>
    <row r="637" spans="1:4" ht="18" customHeight="1">
      <c r="A637" s="3" t="str">
        <f t="shared" si="12"/>
        <v>040508</v>
      </c>
      <c r="B637" s="3" t="str">
        <f>"2406122207"</f>
        <v>2406122207</v>
      </c>
      <c r="C637" s="4">
        <v>74</v>
      </c>
      <c r="D637" s="5" t="s">
        <v>5</v>
      </c>
    </row>
    <row r="638" spans="1:4" ht="18" customHeight="1">
      <c r="A638" s="3" t="str">
        <f t="shared" si="12"/>
        <v>040508</v>
      </c>
      <c r="B638" s="3" t="str">
        <f>"2406122208"</f>
        <v>2406122208</v>
      </c>
      <c r="C638" s="4">
        <v>68</v>
      </c>
      <c r="D638" s="5" t="s">
        <v>5</v>
      </c>
    </row>
    <row r="639" spans="1:4" ht="18" customHeight="1">
      <c r="A639" s="3" t="str">
        <f t="shared" si="12"/>
        <v>040508</v>
      </c>
      <c r="B639" s="3" t="str">
        <f>"2406122209"</f>
        <v>2406122209</v>
      </c>
      <c r="C639" s="4">
        <v>77</v>
      </c>
      <c r="D639" s="5" t="s">
        <v>5</v>
      </c>
    </row>
    <row r="640" spans="1:4" ht="18" customHeight="1">
      <c r="A640" s="3" t="str">
        <f t="shared" si="12"/>
        <v>040508</v>
      </c>
      <c r="B640" s="3" t="str">
        <f>"2406122210"</f>
        <v>2406122210</v>
      </c>
      <c r="C640" s="4">
        <v>69.5</v>
      </c>
      <c r="D640" s="5" t="s">
        <v>5</v>
      </c>
    </row>
    <row r="641" spans="1:4" ht="18" customHeight="1">
      <c r="A641" s="3" t="str">
        <f t="shared" si="12"/>
        <v>040508</v>
      </c>
      <c r="B641" s="3" t="str">
        <f>"2406122211"</f>
        <v>2406122211</v>
      </c>
      <c r="C641" s="4">
        <v>68.5</v>
      </c>
      <c r="D641" s="5" t="s">
        <v>5</v>
      </c>
    </row>
    <row r="642" spans="1:4" ht="18" customHeight="1">
      <c r="A642" s="3" t="str">
        <f t="shared" si="12"/>
        <v>040508</v>
      </c>
      <c r="B642" s="3" t="str">
        <f>"2406122212"</f>
        <v>2406122212</v>
      </c>
      <c r="C642" s="4">
        <v>69</v>
      </c>
      <c r="D642" s="5" t="s">
        <v>5</v>
      </c>
    </row>
    <row r="643" spans="1:4" ht="18" customHeight="1">
      <c r="A643" s="3" t="str">
        <f t="shared" si="12"/>
        <v>040508</v>
      </c>
      <c r="B643" s="3" t="str">
        <f>"2406122213"</f>
        <v>2406122213</v>
      </c>
      <c r="C643" s="4">
        <v>79</v>
      </c>
      <c r="D643" s="5" t="s">
        <v>5</v>
      </c>
    </row>
    <row r="644" spans="1:4" ht="18" customHeight="1">
      <c r="A644" s="3" t="str">
        <f t="shared" si="12"/>
        <v>040508</v>
      </c>
      <c r="B644" s="3" t="str">
        <f>"2406122214"</f>
        <v>2406122214</v>
      </c>
      <c r="C644" s="4">
        <v>0</v>
      </c>
      <c r="D644" s="5" t="s">
        <v>4</v>
      </c>
    </row>
    <row r="645" spans="1:4" ht="18" customHeight="1">
      <c r="A645" s="3" t="str">
        <f t="shared" si="12"/>
        <v>040508</v>
      </c>
      <c r="B645" s="3" t="str">
        <f>"2406122215"</f>
        <v>2406122215</v>
      </c>
      <c r="C645" s="4">
        <v>82.5</v>
      </c>
      <c r="D645" s="5" t="s">
        <v>5</v>
      </c>
    </row>
    <row r="646" spans="1:4" ht="18" customHeight="1">
      <c r="A646" s="3" t="str">
        <f t="shared" si="12"/>
        <v>040508</v>
      </c>
      <c r="B646" s="3" t="str">
        <f>"2406122216"</f>
        <v>2406122216</v>
      </c>
      <c r="C646" s="4">
        <v>31</v>
      </c>
      <c r="D646" s="5" t="s">
        <v>5</v>
      </c>
    </row>
    <row r="647" spans="1:4" ht="18" customHeight="1">
      <c r="A647" s="3" t="str">
        <f t="shared" si="12"/>
        <v>040508</v>
      </c>
      <c r="B647" s="3" t="str">
        <f>"2406122217"</f>
        <v>2406122217</v>
      </c>
      <c r="C647" s="4">
        <v>39.5</v>
      </c>
      <c r="D647" s="5" t="s">
        <v>5</v>
      </c>
    </row>
    <row r="648" spans="1:4" ht="18" customHeight="1">
      <c r="A648" s="3" t="str">
        <f t="shared" si="12"/>
        <v>040508</v>
      </c>
      <c r="B648" s="3" t="str">
        <f>"2406122218"</f>
        <v>2406122218</v>
      </c>
      <c r="C648" s="4">
        <v>0</v>
      </c>
      <c r="D648" s="5" t="s">
        <v>4</v>
      </c>
    </row>
    <row r="649" spans="1:4" ht="18" customHeight="1">
      <c r="A649" s="3" t="str">
        <f t="shared" si="12"/>
        <v>040508</v>
      </c>
      <c r="B649" s="3" t="str">
        <f>"2406122219"</f>
        <v>2406122219</v>
      </c>
      <c r="C649" s="4">
        <v>0</v>
      </c>
      <c r="D649" s="5" t="s">
        <v>4</v>
      </c>
    </row>
    <row r="650" spans="1:4" ht="18" customHeight="1">
      <c r="A650" s="3" t="str">
        <f t="shared" si="12"/>
        <v>040508</v>
      </c>
      <c r="B650" s="3" t="str">
        <f>"2406122220"</f>
        <v>2406122220</v>
      </c>
      <c r="C650" s="4">
        <v>0</v>
      </c>
      <c r="D650" s="5" t="s">
        <v>4</v>
      </c>
    </row>
    <row r="651" spans="1:4" ht="18" customHeight="1">
      <c r="A651" s="3" t="str">
        <f t="shared" si="12"/>
        <v>040508</v>
      </c>
      <c r="B651" s="3" t="str">
        <f>"2406122221"</f>
        <v>2406122221</v>
      </c>
      <c r="C651" s="4">
        <v>65.5</v>
      </c>
      <c r="D651" s="5" t="s">
        <v>5</v>
      </c>
    </row>
    <row r="652" spans="1:4" ht="18" customHeight="1">
      <c r="A652" s="3" t="str">
        <f t="shared" si="12"/>
        <v>040508</v>
      </c>
      <c r="B652" s="3" t="str">
        <f>"2406122222"</f>
        <v>2406122222</v>
      </c>
      <c r="C652" s="4">
        <v>0</v>
      </c>
      <c r="D652" s="5" t="s">
        <v>4</v>
      </c>
    </row>
    <row r="653" spans="1:4" ht="18" customHeight="1">
      <c r="A653" s="3" t="str">
        <f t="shared" si="12"/>
        <v>040508</v>
      </c>
      <c r="B653" s="3" t="str">
        <f>"2406122223"</f>
        <v>2406122223</v>
      </c>
      <c r="C653" s="4">
        <v>67.5</v>
      </c>
      <c r="D653" s="5" t="s">
        <v>5</v>
      </c>
    </row>
    <row r="654" spans="1:4" ht="18" customHeight="1">
      <c r="A654" s="3" t="str">
        <f t="shared" si="12"/>
        <v>040508</v>
      </c>
      <c r="B654" s="3" t="str">
        <f>"2406122224"</f>
        <v>2406122224</v>
      </c>
      <c r="C654" s="4">
        <v>72.5</v>
      </c>
      <c r="D654" s="5" t="s">
        <v>5</v>
      </c>
    </row>
    <row r="655" spans="1:4" ht="18" customHeight="1">
      <c r="A655" s="3" t="str">
        <f t="shared" si="12"/>
        <v>040508</v>
      </c>
      <c r="B655" s="3" t="str">
        <f>"2406122225"</f>
        <v>2406122225</v>
      </c>
      <c r="C655" s="4">
        <v>0</v>
      </c>
      <c r="D655" s="5" t="s">
        <v>4</v>
      </c>
    </row>
    <row r="656" spans="1:4" ht="18" customHeight="1">
      <c r="A656" s="3" t="str">
        <f t="shared" si="12"/>
        <v>040508</v>
      </c>
      <c r="B656" s="3" t="str">
        <f>"2406122226"</f>
        <v>2406122226</v>
      </c>
      <c r="C656" s="4">
        <v>0</v>
      </c>
      <c r="D656" s="5" t="s">
        <v>4</v>
      </c>
    </row>
    <row r="657" spans="1:4" ht="18" customHeight="1">
      <c r="A657" s="3" t="str">
        <f t="shared" si="12"/>
        <v>040508</v>
      </c>
      <c r="B657" s="3" t="str">
        <f>"2406122227"</f>
        <v>2406122227</v>
      </c>
      <c r="C657" s="4">
        <v>73.5</v>
      </c>
      <c r="D657" s="5" t="s">
        <v>5</v>
      </c>
    </row>
    <row r="658" spans="1:4" ht="18" customHeight="1">
      <c r="A658" s="3" t="str">
        <f t="shared" si="12"/>
        <v>040508</v>
      </c>
      <c r="B658" s="3" t="str">
        <f>"2406122228"</f>
        <v>2406122228</v>
      </c>
      <c r="C658" s="4">
        <v>61</v>
      </c>
      <c r="D658" s="5" t="s">
        <v>5</v>
      </c>
    </row>
    <row r="659" spans="1:4" ht="18" customHeight="1">
      <c r="A659" s="3" t="str">
        <f t="shared" si="12"/>
        <v>040508</v>
      </c>
      <c r="B659" s="3" t="str">
        <f>"2406122229"</f>
        <v>2406122229</v>
      </c>
      <c r="C659" s="4">
        <v>51.5</v>
      </c>
      <c r="D659" s="5" t="s">
        <v>5</v>
      </c>
    </row>
    <row r="660" spans="1:4" ht="18" customHeight="1">
      <c r="A660" s="3" t="str">
        <f t="shared" si="12"/>
        <v>040508</v>
      </c>
      <c r="B660" s="3" t="str">
        <f>"2406122230"</f>
        <v>2406122230</v>
      </c>
      <c r="C660" s="4">
        <v>0</v>
      </c>
      <c r="D660" s="5" t="s">
        <v>4</v>
      </c>
    </row>
    <row r="661" spans="1:4" ht="18" customHeight="1">
      <c r="A661" s="3" t="str">
        <f t="shared" si="12"/>
        <v>040508</v>
      </c>
      <c r="B661" s="3" t="str">
        <f>"2406122301"</f>
        <v>2406122301</v>
      </c>
      <c r="C661" s="4">
        <v>68.5</v>
      </c>
      <c r="D661" s="5" t="s">
        <v>5</v>
      </c>
    </row>
    <row r="662" spans="1:4" ht="18" customHeight="1">
      <c r="A662" s="3" t="str">
        <f t="shared" si="12"/>
        <v>040508</v>
      </c>
      <c r="B662" s="3" t="str">
        <f>"2406122302"</f>
        <v>2406122302</v>
      </c>
      <c r="C662" s="4">
        <v>0</v>
      </c>
      <c r="D662" s="5" t="s">
        <v>4</v>
      </c>
    </row>
    <row r="663" spans="1:4" ht="18" customHeight="1">
      <c r="A663" s="3" t="str">
        <f t="shared" si="12"/>
        <v>040508</v>
      </c>
      <c r="B663" s="3" t="str">
        <f>"2406122303"</f>
        <v>2406122303</v>
      </c>
      <c r="C663" s="4">
        <v>43.5</v>
      </c>
      <c r="D663" s="5" t="s">
        <v>5</v>
      </c>
    </row>
    <row r="664" spans="1:4" ht="18" customHeight="1">
      <c r="A664" s="3" t="str">
        <f t="shared" si="12"/>
        <v>040508</v>
      </c>
      <c r="B664" s="3" t="str">
        <f>"2406122304"</f>
        <v>2406122304</v>
      </c>
      <c r="C664" s="4">
        <v>56.5</v>
      </c>
      <c r="D664" s="5" t="s">
        <v>5</v>
      </c>
    </row>
    <row r="665" spans="1:4" ht="18" customHeight="1">
      <c r="A665" s="3" t="str">
        <f t="shared" si="12"/>
        <v>040508</v>
      </c>
      <c r="B665" s="3" t="str">
        <f>"2406122305"</f>
        <v>2406122305</v>
      </c>
      <c r="C665" s="4">
        <v>72.5</v>
      </c>
      <c r="D665" s="5" t="s">
        <v>5</v>
      </c>
    </row>
    <row r="666" spans="1:4" ht="18" customHeight="1">
      <c r="A666" s="3" t="str">
        <f t="shared" si="12"/>
        <v>040508</v>
      </c>
      <c r="B666" s="3" t="str">
        <f>"2406122306"</f>
        <v>2406122306</v>
      </c>
      <c r="C666" s="4">
        <v>70.5</v>
      </c>
      <c r="D666" s="5" t="s">
        <v>5</v>
      </c>
    </row>
    <row r="667" spans="1:4" ht="18" customHeight="1">
      <c r="A667" s="3" t="str">
        <f t="shared" si="12"/>
        <v>040508</v>
      </c>
      <c r="B667" s="3" t="str">
        <f>"2406122307"</f>
        <v>2406122307</v>
      </c>
      <c r="C667" s="4">
        <v>53.5</v>
      </c>
      <c r="D667" s="5" t="s">
        <v>5</v>
      </c>
    </row>
    <row r="668" spans="1:4" ht="18" customHeight="1">
      <c r="A668" s="3" t="str">
        <f t="shared" si="12"/>
        <v>040508</v>
      </c>
      <c r="B668" s="3" t="str">
        <f>"2406122308"</f>
        <v>2406122308</v>
      </c>
      <c r="C668" s="4">
        <v>54.5</v>
      </c>
      <c r="D668" s="5" t="s">
        <v>5</v>
      </c>
    </row>
    <row r="669" spans="1:4" ht="18" customHeight="1">
      <c r="A669" s="3" t="str">
        <f t="shared" si="12"/>
        <v>040508</v>
      </c>
      <c r="B669" s="3" t="str">
        <f>"2406122309"</f>
        <v>2406122309</v>
      </c>
      <c r="C669" s="4">
        <v>69</v>
      </c>
      <c r="D669" s="5" t="s">
        <v>5</v>
      </c>
    </row>
    <row r="670" spans="1:4" ht="18" customHeight="1">
      <c r="A670" s="3" t="str">
        <f t="shared" si="12"/>
        <v>040508</v>
      </c>
      <c r="B670" s="3" t="str">
        <f>"2406122310"</f>
        <v>2406122310</v>
      </c>
      <c r="C670" s="4">
        <v>71.5</v>
      </c>
      <c r="D670" s="5" t="s">
        <v>5</v>
      </c>
    </row>
    <row r="671" spans="1:4" ht="18" customHeight="1">
      <c r="A671" s="3" t="str">
        <f t="shared" si="12"/>
        <v>040508</v>
      </c>
      <c r="B671" s="3" t="str">
        <f>"2406122311"</f>
        <v>2406122311</v>
      </c>
      <c r="C671" s="4">
        <v>0</v>
      </c>
      <c r="D671" s="5" t="s">
        <v>4</v>
      </c>
    </row>
    <row r="672" spans="1:4" ht="18" customHeight="1">
      <c r="A672" s="3" t="str">
        <f t="shared" si="12"/>
        <v>040508</v>
      </c>
      <c r="B672" s="3" t="str">
        <f>"2406122312"</f>
        <v>2406122312</v>
      </c>
      <c r="C672" s="4">
        <v>59.5</v>
      </c>
      <c r="D672" s="5" t="s">
        <v>5</v>
      </c>
    </row>
    <row r="673" spans="1:4" ht="18" customHeight="1">
      <c r="A673" s="3" t="str">
        <f t="shared" si="12"/>
        <v>040508</v>
      </c>
      <c r="B673" s="3" t="str">
        <f>"2406122313"</f>
        <v>2406122313</v>
      </c>
      <c r="C673" s="4">
        <v>59</v>
      </c>
      <c r="D673" s="5" t="s">
        <v>5</v>
      </c>
    </row>
    <row r="674" spans="1:4" ht="18" customHeight="1">
      <c r="A674" s="3" t="str">
        <f t="shared" si="12"/>
        <v>040508</v>
      </c>
      <c r="B674" s="3" t="str">
        <f>"2406122314"</f>
        <v>2406122314</v>
      </c>
      <c r="C674" s="4">
        <v>74</v>
      </c>
      <c r="D674" s="5" t="s">
        <v>5</v>
      </c>
    </row>
    <row r="675" spans="1:4" ht="18" customHeight="1">
      <c r="A675" s="3" t="str">
        <f t="shared" si="12"/>
        <v>040508</v>
      </c>
      <c r="B675" s="3" t="str">
        <f>"2406122315"</f>
        <v>2406122315</v>
      </c>
      <c r="C675" s="4">
        <v>0</v>
      </c>
      <c r="D675" s="5" t="s">
        <v>4</v>
      </c>
    </row>
    <row r="676" spans="1:4" ht="18" customHeight="1">
      <c r="A676" s="3" t="str">
        <f t="shared" si="12"/>
        <v>040508</v>
      </c>
      <c r="B676" s="3" t="str">
        <f>"2406122316"</f>
        <v>2406122316</v>
      </c>
      <c r="C676" s="4">
        <v>72</v>
      </c>
      <c r="D676" s="5" t="s">
        <v>5</v>
      </c>
    </row>
    <row r="677" spans="1:4" ht="18" customHeight="1">
      <c r="A677" s="3" t="str">
        <f t="shared" si="12"/>
        <v>040508</v>
      </c>
      <c r="B677" s="3" t="str">
        <f>"2406122317"</f>
        <v>2406122317</v>
      </c>
      <c r="C677" s="4">
        <v>65</v>
      </c>
      <c r="D677" s="5" t="s">
        <v>5</v>
      </c>
    </row>
    <row r="678" spans="1:4" ht="18" customHeight="1">
      <c r="A678" s="3" t="str">
        <f t="shared" si="12"/>
        <v>040508</v>
      </c>
      <c r="B678" s="3" t="str">
        <f>"2406122318"</f>
        <v>2406122318</v>
      </c>
      <c r="C678" s="4">
        <v>0</v>
      </c>
      <c r="D678" s="5" t="s">
        <v>4</v>
      </c>
    </row>
    <row r="679" spans="1:4" ht="18" customHeight="1">
      <c r="A679" s="3" t="str">
        <f t="shared" si="12"/>
        <v>040508</v>
      </c>
      <c r="B679" s="3" t="str">
        <f>"2406122319"</f>
        <v>2406122319</v>
      </c>
      <c r="C679" s="4">
        <v>0</v>
      </c>
      <c r="D679" s="5" t="s">
        <v>4</v>
      </c>
    </row>
    <row r="680" spans="1:4" ht="18" customHeight="1">
      <c r="A680" s="3" t="str">
        <f t="shared" si="12"/>
        <v>040508</v>
      </c>
      <c r="B680" s="3" t="str">
        <f>"2406122320"</f>
        <v>2406122320</v>
      </c>
      <c r="C680" s="4">
        <v>66</v>
      </c>
      <c r="D680" s="5" t="s">
        <v>5</v>
      </c>
    </row>
    <row r="681" spans="1:4" ht="18" customHeight="1">
      <c r="A681" s="3" t="str">
        <f t="shared" si="12"/>
        <v>040508</v>
      </c>
      <c r="B681" s="3" t="str">
        <f>"2406122321"</f>
        <v>2406122321</v>
      </c>
      <c r="C681" s="4">
        <v>71</v>
      </c>
      <c r="D681" s="5" t="s">
        <v>5</v>
      </c>
    </row>
    <row r="682" spans="1:4" ht="18" customHeight="1">
      <c r="A682" s="3" t="str">
        <f aca="true" t="shared" si="13" ref="A682:A719">"040508"</f>
        <v>040508</v>
      </c>
      <c r="B682" s="3" t="str">
        <f>"2406122322"</f>
        <v>2406122322</v>
      </c>
      <c r="C682" s="4">
        <v>67</v>
      </c>
      <c r="D682" s="5" t="s">
        <v>5</v>
      </c>
    </row>
    <row r="683" spans="1:4" ht="18" customHeight="1">
      <c r="A683" s="3" t="str">
        <f t="shared" si="13"/>
        <v>040508</v>
      </c>
      <c r="B683" s="3" t="str">
        <f>"2406122323"</f>
        <v>2406122323</v>
      </c>
      <c r="C683" s="4">
        <v>70</v>
      </c>
      <c r="D683" s="5" t="s">
        <v>5</v>
      </c>
    </row>
    <row r="684" spans="1:4" ht="18" customHeight="1">
      <c r="A684" s="3" t="str">
        <f t="shared" si="13"/>
        <v>040508</v>
      </c>
      <c r="B684" s="3" t="str">
        <f>"2406122324"</f>
        <v>2406122324</v>
      </c>
      <c r="C684" s="4">
        <v>0</v>
      </c>
      <c r="D684" s="5" t="s">
        <v>4</v>
      </c>
    </row>
    <row r="685" spans="1:4" ht="18" customHeight="1">
      <c r="A685" s="3" t="str">
        <f t="shared" si="13"/>
        <v>040508</v>
      </c>
      <c r="B685" s="3" t="str">
        <f>"2406122325"</f>
        <v>2406122325</v>
      </c>
      <c r="C685" s="4">
        <v>59.5</v>
      </c>
      <c r="D685" s="5" t="s">
        <v>5</v>
      </c>
    </row>
    <row r="686" spans="1:4" ht="18" customHeight="1">
      <c r="A686" s="3" t="str">
        <f t="shared" si="13"/>
        <v>040508</v>
      </c>
      <c r="B686" s="3" t="str">
        <f>"2406122326"</f>
        <v>2406122326</v>
      </c>
      <c r="C686" s="4">
        <v>62</v>
      </c>
      <c r="D686" s="5" t="s">
        <v>5</v>
      </c>
    </row>
    <row r="687" spans="1:4" ht="18" customHeight="1">
      <c r="A687" s="3" t="str">
        <f t="shared" si="13"/>
        <v>040508</v>
      </c>
      <c r="B687" s="3" t="str">
        <f>"2406122327"</f>
        <v>2406122327</v>
      </c>
      <c r="C687" s="4">
        <v>77</v>
      </c>
      <c r="D687" s="5" t="s">
        <v>5</v>
      </c>
    </row>
    <row r="688" spans="1:4" ht="18" customHeight="1">
      <c r="A688" s="3" t="str">
        <f t="shared" si="13"/>
        <v>040508</v>
      </c>
      <c r="B688" s="3" t="str">
        <f>"2406122328"</f>
        <v>2406122328</v>
      </c>
      <c r="C688" s="4">
        <v>0</v>
      </c>
      <c r="D688" s="5" t="s">
        <v>4</v>
      </c>
    </row>
    <row r="689" spans="1:4" ht="18" customHeight="1">
      <c r="A689" s="3" t="str">
        <f t="shared" si="13"/>
        <v>040508</v>
      </c>
      <c r="B689" s="3" t="str">
        <f>"2406122329"</f>
        <v>2406122329</v>
      </c>
      <c r="C689" s="4">
        <v>73.5</v>
      </c>
      <c r="D689" s="5" t="s">
        <v>5</v>
      </c>
    </row>
    <row r="690" spans="1:4" ht="18" customHeight="1">
      <c r="A690" s="3" t="str">
        <f t="shared" si="13"/>
        <v>040508</v>
      </c>
      <c r="B690" s="3" t="str">
        <f>"2406122330"</f>
        <v>2406122330</v>
      </c>
      <c r="C690" s="4">
        <v>41</v>
      </c>
      <c r="D690" s="5" t="s">
        <v>5</v>
      </c>
    </row>
    <row r="691" spans="1:4" ht="18" customHeight="1">
      <c r="A691" s="3" t="str">
        <f t="shared" si="13"/>
        <v>040508</v>
      </c>
      <c r="B691" s="3" t="str">
        <f>"2406122401"</f>
        <v>2406122401</v>
      </c>
      <c r="C691" s="4">
        <v>68</v>
      </c>
      <c r="D691" s="5" t="s">
        <v>5</v>
      </c>
    </row>
    <row r="692" spans="1:4" ht="18" customHeight="1">
      <c r="A692" s="3" t="str">
        <f t="shared" si="13"/>
        <v>040508</v>
      </c>
      <c r="B692" s="3" t="str">
        <f>"2406122402"</f>
        <v>2406122402</v>
      </c>
      <c r="C692" s="4">
        <v>0</v>
      </c>
      <c r="D692" s="5" t="s">
        <v>4</v>
      </c>
    </row>
    <row r="693" spans="1:4" ht="18" customHeight="1">
      <c r="A693" s="3" t="str">
        <f t="shared" si="13"/>
        <v>040508</v>
      </c>
      <c r="B693" s="3" t="str">
        <f>"2406122403"</f>
        <v>2406122403</v>
      </c>
      <c r="C693" s="4">
        <v>72.5</v>
      </c>
      <c r="D693" s="5" t="s">
        <v>5</v>
      </c>
    </row>
    <row r="694" spans="1:4" ht="18" customHeight="1">
      <c r="A694" s="3" t="str">
        <f t="shared" si="13"/>
        <v>040508</v>
      </c>
      <c r="B694" s="3" t="str">
        <f>"2406122404"</f>
        <v>2406122404</v>
      </c>
      <c r="C694" s="4">
        <v>62</v>
      </c>
      <c r="D694" s="5" t="s">
        <v>5</v>
      </c>
    </row>
    <row r="695" spans="1:4" ht="18" customHeight="1">
      <c r="A695" s="3" t="str">
        <f t="shared" si="13"/>
        <v>040508</v>
      </c>
      <c r="B695" s="3" t="str">
        <f>"2406122405"</f>
        <v>2406122405</v>
      </c>
      <c r="C695" s="4">
        <v>70</v>
      </c>
      <c r="D695" s="5" t="s">
        <v>5</v>
      </c>
    </row>
    <row r="696" spans="1:4" ht="18" customHeight="1">
      <c r="A696" s="3" t="str">
        <f t="shared" si="13"/>
        <v>040508</v>
      </c>
      <c r="B696" s="3" t="str">
        <f>"2406122406"</f>
        <v>2406122406</v>
      </c>
      <c r="C696" s="4">
        <v>78.5</v>
      </c>
      <c r="D696" s="5" t="s">
        <v>5</v>
      </c>
    </row>
    <row r="697" spans="1:4" ht="18" customHeight="1">
      <c r="A697" s="3" t="str">
        <f t="shared" si="13"/>
        <v>040508</v>
      </c>
      <c r="B697" s="3" t="str">
        <f>"2406122407"</f>
        <v>2406122407</v>
      </c>
      <c r="C697" s="4">
        <v>59</v>
      </c>
      <c r="D697" s="5" t="s">
        <v>5</v>
      </c>
    </row>
    <row r="698" spans="1:4" ht="18" customHeight="1">
      <c r="A698" s="3" t="str">
        <f t="shared" si="13"/>
        <v>040508</v>
      </c>
      <c r="B698" s="3" t="str">
        <f>"2406122408"</f>
        <v>2406122408</v>
      </c>
      <c r="C698" s="4">
        <v>70</v>
      </c>
      <c r="D698" s="5" t="s">
        <v>5</v>
      </c>
    </row>
    <row r="699" spans="1:4" ht="18" customHeight="1">
      <c r="A699" s="3" t="str">
        <f t="shared" si="13"/>
        <v>040508</v>
      </c>
      <c r="B699" s="3" t="str">
        <f>"2406122409"</f>
        <v>2406122409</v>
      </c>
      <c r="C699" s="4">
        <v>75</v>
      </c>
      <c r="D699" s="5" t="s">
        <v>5</v>
      </c>
    </row>
    <row r="700" spans="1:4" ht="18" customHeight="1">
      <c r="A700" s="3" t="str">
        <f t="shared" si="13"/>
        <v>040508</v>
      </c>
      <c r="B700" s="3" t="str">
        <f>"2406122410"</f>
        <v>2406122410</v>
      </c>
      <c r="C700" s="4">
        <v>77.5</v>
      </c>
      <c r="D700" s="5" t="s">
        <v>5</v>
      </c>
    </row>
    <row r="701" spans="1:4" ht="18" customHeight="1">
      <c r="A701" s="3" t="str">
        <f t="shared" si="13"/>
        <v>040508</v>
      </c>
      <c r="B701" s="3" t="str">
        <f>"2406122411"</f>
        <v>2406122411</v>
      </c>
      <c r="C701" s="4">
        <v>44</v>
      </c>
      <c r="D701" s="5" t="s">
        <v>5</v>
      </c>
    </row>
    <row r="702" spans="1:4" ht="18" customHeight="1">
      <c r="A702" s="3" t="str">
        <f t="shared" si="13"/>
        <v>040508</v>
      </c>
      <c r="B702" s="3" t="str">
        <f>"2406122412"</f>
        <v>2406122412</v>
      </c>
      <c r="C702" s="4">
        <v>63.5</v>
      </c>
      <c r="D702" s="5" t="s">
        <v>5</v>
      </c>
    </row>
    <row r="703" spans="1:4" ht="18" customHeight="1">
      <c r="A703" s="3" t="str">
        <f t="shared" si="13"/>
        <v>040508</v>
      </c>
      <c r="B703" s="3" t="str">
        <f>"2406122413"</f>
        <v>2406122413</v>
      </c>
      <c r="C703" s="4">
        <v>76.5</v>
      </c>
      <c r="D703" s="5" t="s">
        <v>5</v>
      </c>
    </row>
    <row r="704" spans="1:4" ht="18" customHeight="1">
      <c r="A704" s="3" t="str">
        <f t="shared" si="13"/>
        <v>040508</v>
      </c>
      <c r="B704" s="3" t="str">
        <f>"2406122414"</f>
        <v>2406122414</v>
      </c>
      <c r="C704" s="4">
        <v>63.5</v>
      </c>
      <c r="D704" s="5" t="s">
        <v>5</v>
      </c>
    </row>
    <row r="705" spans="1:4" ht="18" customHeight="1">
      <c r="A705" s="3" t="str">
        <f t="shared" si="13"/>
        <v>040508</v>
      </c>
      <c r="B705" s="3" t="str">
        <f>"2406122415"</f>
        <v>2406122415</v>
      </c>
      <c r="C705" s="4">
        <v>55</v>
      </c>
      <c r="D705" s="5" t="s">
        <v>5</v>
      </c>
    </row>
    <row r="706" spans="1:4" ht="18" customHeight="1">
      <c r="A706" s="3" t="str">
        <f t="shared" si="13"/>
        <v>040508</v>
      </c>
      <c r="B706" s="3" t="str">
        <f>"2406122416"</f>
        <v>2406122416</v>
      </c>
      <c r="C706" s="4">
        <v>61</v>
      </c>
      <c r="D706" s="5" t="s">
        <v>5</v>
      </c>
    </row>
    <row r="707" spans="1:4" ht="18" customHeight="1">
      <c r="A707" s="3" t="str">
        <f t="shared" si="13"/>
        <v>040508</v>
      </c>
      <c r="B707" s="3" t="str">
        <f>"2406122417"</f>
        <v>2406122417</v>
      </c>
      <c r="C707" s="4">
        <v>70</v>
      </c>
      <c r="D707" s="5" t="s">
        <v>5</v>
      </c>
    </row>
    <row r="708" spans="1:4" ht="18" customHeight="1">
      <c r="A708" s="3" t="str">
        <f t="shared" si="13"/>
        <v>040508</v>
      </c>
      <c r="B708" s="3" t="str">
        <f>"2406122418"</f>
        <v>2406122418</v>
      </c>
      <c r="C708" s="4">
        <v>62.5</v>
      </c>
      <c r="D708" s="5" t="s">
        <v>5</v>
      </c>
    </row>
    <row r="709" spans="1:4" ht="18" customHeight="1">
      <c r="A709" s="3" t="str">
        <f t="shared" si="13"/>
        <v>040508</v>
      </c>
      <c r="B709" s="3" t="str">
        <f>"2406122419"</f>
        <v>2406122419</v>
      </c>
      <c r="C709" s="4">
        <v>57.5</v>
      </c>
      <c r="D709" s="5" t="s">
        <v>5</v>
      </c>
    </row>
    <row r="710" spans="1:4" ht="18" customHeight="1">
      <c r="A710" s="3" t="str">
        <f t="shared" si="13"/>
        <v>040508</v>
      </c>
      <c r="B710" s="3" t="str">
        <f>"2406122420"</f>
        <v>2406122420</v>
      </c>
      <c r="C710" s="4">
        <v>67.5</v>
      </c>
      <c r="D710" s="5" t="s">
        <v>5</v>
      </c>
    </row>
    <row r="711" spans="1:4" ht="18" customHeight="1">
      <c r="A711" s="3" t="str">
        <f t="shared" si="13"/>
        <v>040508</v>
      </c>
      <c r="B711" s="3" t="str">
        <f>"2406122421"</f>
        <v>2406122421</v>
      </c>
      <c r="C711" s="4">
        <v>74</v>
      </c>
      <c r="D711" s="5" t="s">
        <v>5</v>
      </c>
    </row>
    <row r="712" spans="1:4" ht="18" customHeight="1">
      <c r="A712" s="3" t="str">
        <f t="shared" si="13"/>
        <v>040508</v>
      </c>
      <c r="B712" s="3" t="str">
        <f>"2406122422"</f>
        <v>2406122422</v>
      </c>
      <c r="C712" s="4">
        <v>0</v>
      </c>
      <c r="D712" s="5" t="s">
        <v>4</v>
      </c>
    </row>
    <row r="713" spans="1:4" ht="18" customHeight="1">
      <c r="A713" s="3" t="str">
        <f t="shared" si="13"/>
        <v>040508</v>
      </c>
      <c r="B713" s="3" t="str">
        <f>"2406122423"</f>
        <v>2406122423</v>
      </c>
      <c r="C713" s="4">
        <v>67</v>
      </c>
      <c r="D713" s="5" t="s">
        <v>5</v>
      </c>
    </row>
    <row r="714" spans="1:4" ht="18" customHeight="1">
      <c r="A714" s="3" t="str">
        <f t="shared" si="13"/>
        <v>040508</v>
      </c>
      <c r="B714" s="3" t="str">
        <f>"2406122424"</f>
        <v>2406122424</v>
      </c>
      <c r="C714" s="4">
        <v>75</v>
      </c>
      <c r="D714" s="5" t="s">
        <v>5</v>
      </c>
    </row>
    <row r="715" spans="1:4" ht="18" customHeight="1">
      <c r="A715" s="3" t="str">
        <f t="shared" si="13"/>
        <v>040508</v>
      </c>
      <c r="B715" s="3" t="str">
        <f>"2406122425"</f>
        <v>2406122425</v>
      </c>
      <c r="C715" s="4">
        <v>63</v>
      </c>
      <c r="D715" s="5" t="s">
        <v>5</v>
      </c>
    </row>
    <row r="716" spans="1:4" ht="18" customHeight="1">
      <c r="A716" s="3" t="str">
        <f t="shared" si="13"/>
        <v>040508</v>
      </c>
      <c r="B716" s="3" t="str">
        <f>"2406122426"</f>
        <v>2406122426</v>
      </c>
      <c r="C716" s="4">
        <v>0</v>
      </c>
      <c r="D716" s="5" t="s">
        <v>4</v>
      </c>
    </row>
    <row r="717" spans="1:4" ht="18" customHeight="1">
      <c r="A717" s="3" t="str">
        <f t="shared" si="13"/>
        <v>040508</v>
      </c>
      <c r="B717" s="3" t="str">
        <f>"2406122427"</f>
        <v>2406122427</v>
      </c>
      <c r="C717" s="4">
        <v>73</v>
      </c>
      <c r="D717" s="5" t="s">
        <v>5</v>
      </c>
    </row>
    <row r="718" spans="1:4" ht="18" customHeight="1">
      <c r="A718" s="3" t="str">
        <f t="shared" si="13"/>
        <v>040508</v>
      </c>
      <c r="B718" s="3" t="str">
        <f>"2406122428"</f>
        <v>2406122428</v>
      </c>
      <c r="C718" s="4">
        <v>69.5</v>
      </c>
      <c r="D718" s="5" t="s">
        <v>5</v>
      </c>
    </row>
    <row r="719" spans="1:4" ht="18" customHeight="1">
      <c r="A719" s="3" t="str">
        <f t="shared" si="13"/>
        <v>040508</v>
      </c>
      <c r="B719" s="3" t="str">
        <f>"2406122429"</f>
        <v>2406122429</v>
      </c>
      <c r="C719" s="4">
        <v>59.5</v>
      </c>
      <c r="D719" s="5" t="s">
        <v>5</v>
      </c>
    </row>
    <row r="720" spans="1:4" ht="18" customHeight="1">
      <c r="A720" s="3" t="str">
        <f aca="true" t="shared" si="14" ref="A720:A783">"040507"</f>
        <v>040507</v>
      </c>
      <c r="B720" s="3" t="str">
        <f>"2406122501"</f>
        <v>2406122501</v>
      </c>
      <c r="C720" s="4">
        <v>0</v>
      </c>
      <c r="D720" s="5" t="s">
        <v>4</v>
      </c>
    </row>
    <row r="721" spans="1:4" ht="18" customHeight="1">
      <c r="A721" s="3" t="str">
        <f t="shared" si="14"/>
        <v>040507</v>
      </c>
      <c r="B721" s="3" t="str">
        <f>"2406122502"</f>
        <v>2406122502</v>
      </c>
      <c r="C721" s="4">
        <v>0</v>
      </c>
      <c r="D721" s="5" t="s">
        <v>4</v>
      </c>
    </row>
    <row r="722" spans="1:4" ht="18" customHeight="1">
      <c r="A722" s="3" t="str">
        <f t="shared" si="14"/>
        <v>040507</v>
      </c>
      <c r="B722" s="3" t="str">
        <f>"2406122503"</f>
        <v>2406122503</v>
      </c>
      <c r="C722" s="4">
        <v>50</v>
      </c>
      <c r="D722" s="5" t="s">
        <v>5</v>
      </c>
    </row>
    <row r="723" spans="1:4" ht="18" customHeight="1">
      <c r="A723" s="3" t="str">
        <f t="shared" si="14"/>
        <v>040507</v>
      </c>
      <c r="B723" s="3" t="str">
        <f>"2406122504"</f>
        <v>2406122504</v>
      </c>
      <c r="C723" s="4">
        <v>52</v>
      </c>
      <c r="D723" s="5" t="s">
        <v>5</v>
      </c>
    </row>
    <row r="724" spans="1:4" ht="18" customHeight="1">
      <c r="A724" s="3" t="str">
        <f t="shared" si="14"/>
        <v>040507</v>
      </c>
      <c r="B724" s="3" t="str">
        <f>"2406122505"</f>
        <v>2406122505</v>
      </c>
      <c r="C724" s="4">
        <v>52.5</v>
      </c>
      <c r="D724" s="5" t="s">
        <v>5</v>
      </c>
    </row>
    <row r="725" spans="1:4" ht="18" customHeight="1">
      <c r="A725" s="3" t="str">
        <f t="shared" si="14"/>
        <v>040507</v>
      </c>
      <c r="B725" s="3" t="str">
        <f>"2406122506"</f>
        <v>2406122506</v>
      </c>
      <c r="C725" s="4">
        <v>62.5</v>
      </c>
      <c r="D725" s="5" t="s">
        <v>5</v>
      </c>
    </row>
    <row r="726" spans="1:4" ht="18" customHeight="1">
      <c r="A726" s="3" t="str">
        <f t="shared" si="14"/>
        <v>040507</v>
      </c>
      <c r="B726" s="3" t="str">
        <f>"2406122507"</f>
        <v>2406122507</v>
      </c>
      <c r="C726" s="4">
        <v>48</v>
      </c>
      <c r="D726" s="5" t="s">
        <v>5</v>
      </c>
    </row>
    <row r="727" spans="1:4" ht="18" customHeight="1">
      <c r="A727" s="3" t="str">
        <f t="shared" si="14"/>
        <v>040507</v>
      </c>
      <c r="B727" s="3" t="str">
        <f>"2406122508"</f>
        <v>2406122508</v>
      </c>
      <c r="C727" s="4">
        <v>43</v>
      </c>
      <c r="D727" s="5" t="s">
        <v>5</v>
      </c>
    </row>
    <row r="728" spans="1:4" ht="18" customHeight="1">
      <c r="A728" s="3" t="str">
        <f t="shared" si="14"/>
        <v>040507</v>
      </c>
      <c r="B728" s="3" t="str">
        <f>"2406122509"</f>
        <v>2406122509</v>
      </c>
      <c r="C728" s="4">
        <v>0</v>
      </c>
      <c r="D728" s="5" t="s">
        <v>4</v>
      </c>
    </row>
    <row r="729" spans="1:4" ht="18" customHeight="1">
      <c r="A729" s="3" t="str">
        <f t="shared" si="14"/>
        <v>040507</v>
      </c>
      <c r="B729" s="3" t="str">
        <f>"2406122510"</f>
        <v>2406122510</v>
      </c>
      <c r="C729" s="4">
        <v>40</v>
      </c>
      <c r="D729" s="5" t="s">
        <v>5</v>
      </c>
    </row>
    <row r="730" spans="1:4" ht="18" customHeight="1">
      <c r="A730" s="3" t="str">
        <f t="shared" si="14"/>
        <v>040507</v>
      </c>
      <c r="B730" s="3" t="str">
        <f>"2406122511"</f>
        <v>2406122511</v>
      </c>
      <c r="C730" s="4">
        <v>54.5</v>
      </c>
      <c r="D730" s="5" t="s">
        <v>5</v>
      </c>
    </row>
    <row r="731" spans="1:4" ht="18" customHeight="1">
      <c r="A731" s="3" t="str">
        <f t="shared" si="14"/>
        <v>040507</v>
      </c>
      <c r="B731" s="3" t="str">
        <f>"2406122512"</f>
        <v>2406122512</v>
      </c>
      <c r="C731" s="4">
        <v>64</v>
      </c>
      <c r="D731" s="5" t="s">
        <v>5</v>
      </c>
    </row>
    <row r="732" spans="1:4" ht="18" customHeight="1">
      <c r="A732" s="3" t="str">
        <f t="shared" si="14"/>
        <v>040507</v>
      </c>
      <c r="B732" s="3" t="str">
        <f>"2406122513"</f>
        <v>2406122513</v>
      </c>
      <c r="C732" s="4">
        <v>62.5</v>
      </c>
      <c r="D732" s="5" t="s">
        <v>5</v>
      </c>
    </row>
    <row r="733" spans="1:4" ht="18" customHeight="1">
      <c r="A733" s="3" t="str">
        <f t="shared" si="14"/>
        <v>040507</v>
      </c>
      <c r="B733" s="3" t="str">
        <f>"2406122514"</f>
        <v>2406122514</v>
      </c>
      <c r="C733" s="4">
        <v>58</v>
      </c>
      <c r="D733" s="5" t="s">
        <v>5</v>
      </c>
    </row>
    <row r="734" spans="1:4" ht="18" customHeight="1">
      <c r="A734" s="3" t="str">
        <f t="shared" si="14"/>
        <v>040507</v>
      </c>
      <c r="B734" s="3" t="str">
        <f>"2406122515"</f>
        <v>2406122515</v>
      </c>
      <c r="C734" s="4">
        <v>69.5</v>
      </c>
      <c r="D734" s="5" t="s">
        <v>5</v>
      </c>
    </row>
    <row r="735" spans="1:4" ht="18" customHeight="1">
      <c r="A735" s="3" t="str">
        <f t="shared" si="14"/>
        <v>040507</v>
      </c>
      <c r="B735" s="3" t="str">
        <f>"2406122516"</f>
        <v>2406122516</v>
      </c>
      <c r="C735" s="4">
        <v>51.5</v>
      </c>
      <c r="D735" s="5" t="s">
        <v>5</v>
      </c>
    </row>
    <row r="736" spans="1:4" ht="18" customHeight="1">
      <c r="A736" s="3" t="str">
        <f t="shared" si="14"/>
        <v>040507</v>
      </c>
      <c r="B736" s="3" t="str">
        <f>"2406122517"</f>
        <v>2406122517</v>
      </c>
      <c r="C736" s="4">
        <v>48.5</v>
      </c>
      <c r="D736" s="5" t="s">
        <v>5</v>
      </c>
    </row>
    <row r="737" spans="1:4" ht="18" customHeight="1">
      <c r="A737" s="3" t="str">
        <f t="shared" si="14"/>
        <v>040507</v>
      </c>
      <c r="B737" s="3" t="str">
        <f>"2406122518"</f>
        <v>2406122518</v>
      </c>
      <c r="C737" s="4">
        <v>69</v>
      </c>
      <c r="D737" s="5" t="s">
        <v>5</v>
      </c>
    </row>
    <row r="738" spans="1:4" ht="18" customHeight="1">
      <c r="A738" s="3" t="str">
        <f t="shared" si="14"/>
        <v>040507</v>
      </c>
      <c r="B738" s="3" t="str">
        <f>"2406122519"</f>
        <v>2406122519</v>
      </c>
      <c r="C738" s="4">
        <v>60.5</v>
      </c>
      <c r="D738" s="5" t="s">
        <v>5</v>
      </c>
    </row>
    <row r="739" spans="1:4" ht="18" customHeight="1">
      <c r="A739" s="3" t="str">
        <f t="shared" si="14"/>
        <v>040507</v>
      </c>
      <c r="B739" s="3" t="str">
        <f>"2406122520"</f>
        <v>2406122520</v>
      </c>
      <c r="C739" s="4">
        <v>54</v>
      </c>
      <c r="D739" s="5" t="s">
        <v>5</v>
      </c>
    </row>
    <row r="740" spans="1:4" ht="18" customHeight="1">
      <c r="A740" s="3" t="str">
        <f t="shared" si="14"/>
        <v>040507</v>
      </c>
      <c r="B740" s="3" t="str">
        <f>"2406122521"</f>
        <v>2406122521</v>
      </c>
      <c r="C740" s="4">
        <v>0</v>
      </c>
      <c r="D740" s="5" t="s">
        <v>4</v>
      </c>
    </row>
    <row r="741" spans="1:4" ht="18" customHeight="1">
      <c r="A741" s="3" t="str">
        <f t="shared" si="14"/>
        <v>040507</v>
      </c>
      <c r="B741" s="3" t="str">
        <f>"2406122522"</f>
        <v>2406122522</v>
      </c>
      <c r="C741" s="4">
        <v>54</v>
      </c>
      <c r="D741" s="5" t="s">
        <v>5</v>
      </c>
    </row>
    <row r="742" spans="1:4" ht="18" customHeight="1">
      <c r="A742" s="3" t="str">
        <f t="shared" si="14"/>
        <v>040507</v>
      </c>
      <c r="B742" s="3" t="str">
        <f>"2406122523"</f>
        <v>2406122523</v>
      </c>
      <c r="C742" s="4">
        <v>41.5</v>
      </c>
      <c r="D742" s="5" t="s">
        <v>5</v>
      </c>
    </row>
    <row r="743" spans="1:4" ht="18" customHeight="1">
      <c r="A743" s="3" t="str">
        <f t="shared" si="14"/>
        <v>040507</v>
      </c>
      <c r="B743" s="3" t="str">
        <f>"2406122524"</f>
        <v>2406122524</v>
      </c>
      <c r="C743" s="4">
        <v>64</v>
      </c>
      <c r="D743" s="5" t="s">
        <v>5</v>
      </c>
    </row>
    <row r="744" spans="1:4" ht="18" customHeight="1">
      <c r="A744" s="3" t="str">
        <f t="shared" si="14"/>
        <v>040507</v>
      </c>
      <c r="B744" s="3" t="str">
        <f>"2406122525"</f>
        <v>2406122525</v>
      </c>
      <c r="C744" s="4">
        <v>0</v>
      </c>
      <c r="D744" s="5" t="s">
        <v>4</v>
      </c>
    </row>
    <row r="745" spans="1:4" ht="18" customHeight="1">
      <c r="A745" s="3" t="str">
        <f t="shared" si="14"/>
        <v>040507</v>
      </c>
      <c r="B745" s="3" t="str">
        <f>"2406122526"</f>
        <v>2406122526</v>
      </c>
      <c r="C745" s="4">
        <v>57</v>
      </c>
      <c r="D745" s="5" t="s">
        <v>5</v>
      </c>
    </row>
    <row r="746" spans="1:4" ht="18" customHeight="1">
      <c r="A746" s="3" t="str">
        <f t="shared" si="14"/>
        <v>040507</v>
      </c>
      <c r="B746" s="3" t="str">
        <f>"2406122527"</f>
        <v>2406122527</v>
      </c>
      <c r="C746" s="4">
        <v>0</v>
      </c>
      <c r="D746" s="5" t="s">
        <v>4</v>
      </c>
    </row>
    <row r="747" spans="1:4" ht="18" customHeight="1">
      <c r="A747" s="3" t="str">
        <f t="shared" si="14"/>
        <v>040507</v>
      </c>
      <c r="B747" s="3" t="str">
        <f>"2406122528"</f>
        <v>2406122528</v>
      </c>
      <c r="C747" s="4">
        <v>43.5</v>
      </c>
      <c r="D747" s="5" t="s">
        <v>5</v>
      </c>
    </row>
    <row r="748" spans="1:4" ht="18" customHeight="1">
      <c r="A748" s="3" t="str">
        <f t="shared" si="14"/>
        <v>040507</v>
      </c>
      <c r="B748" s="3" t="str">
        <f>"2406122529"</f>
        <v>2406122529</v>
      </c>
      <c r="C748" s="4">
        <v>58</v>
      </c>
      <c r="D748" s="5" t="s">
        <v>5</v>
      </c>
    </row>
    <row r="749" spans="1:4" ht="18" customHeight="1">
      <c r="A749" s="3" t="str">
        <f t="shared" si="14"/>
        <v>040507</v>
      </c>
      <c r="B749" s="3" t="str">
        <f>"2406122530"</f>
        <v>2406122530</v>
      </c>
      <c r="C749" s="4">
        <v>48.5</v>
      </c>
      <c r="D749" s="5" t="s">
        <v>5</v>
      </c>
    </row>
    <row r="750" spans="1:4" ht="18" customHeight="1">
      <c r="A750" s="3" t="str">
        <f t="shared" si="14"/>
        <v>040507</v>
      </c>
      <c r="B750" s="3" t="str">
        <f>"2406122601"</f>
        <v>2406122601</v>
      </c>
      <c r="C750" s="4">
        <v>0</v>
      </c>
      <c r="D750" s="5" t="s">
        <v>4</v>
      </c>
    </row>
    <row r="751" spans="1:4" ht="18" customHeight="1">
      <c r="A751" s="3" t="str">
        <f t="shared" si="14"/>
        <v>040507</v>
      </c>
      <c r="B751" s="3" t="str">
        <f>"2406122602"</f>
        <v>2406122602</v>
      </c>
      <c r="C751" s="4">
        <v>0</v>
      </c>
      <c r="D751" s="5" t="s">
        <v>4</v>
      </c>
    </row>
    <row r="752" spans="1:4" ht="18" customHeight="1">
      <c r="A752" s="3" t="str">
        <f t="shared" si="14"/>
        <v>040507</v>
      </c>
      <c r="B752" s="3" t="str">
        <f>"2406122603"</f>
        <v>2406122603</v>
      </c>
      <c r="C752" s="4">
        <v>0</v>
      </c>
      <c r="D752" s="5" t="s">
        <v>4</v>
      </c>
    </row>
    <row r="753" spans="1:4" ht="18" customHeight="1">
      <c r="A753" s="3" t="str">
        <f t="shared" si="14"/>
        <v>040507</v>
      </c>
      <c r="B753" s="3" t="str">
        <f>"2406122604"</f>
        <v>2406122604</v>
      </c>
      <c r="C753" s="4">
        <v>53</v>
      </c>
      <c r="D753" s="5" t="s">
        <v>5</v>
      </c>
    </row>
    <row r="754" spans="1:4" ht="18" customHeight="1">
      <c r="A754" s="3" t="str">
        <f t="shared" si="14"/>
        <v>040507</v>
      </c>
      <c r="B754" s="3" t="str">
        <f>"2406122605"</f>
        <v>2406122605</v>
      </c>
      <c r="C754" s="4">
        <v>49.5</v>
      </c>
      <c r="D754" s="5" t="s">
        <v>5</v>
      </c>
    </row>
    <row r="755" spans="1:4" ht="18" customHeight="1">
      <c r="A755" s="3" t="str">
        <f t="shared" si="14"/>
        <v>040507</v>
      </c>
      <c r="B755" s="3" t="str">
        <f>"2406122606"</f>
        <v>2406122606</v>
      </c>
      <c r="C755" s="4">
        <v>37.5</v>
      </c>
      <c r="D755" s="5" t="s">
        <v>5</v>
      </c>
    </row>
    <row r="756" spans="1:4" ht="18" customHeight="1">
      <c r="A756" s="3" t="str">
        <f t="shared" si="14"/>
        <v>040507</v>
      </c>
      <c r="B756" s="3" t="str">
        <f>"2406122607"</f>
        <v>2406122607</v>
      </c>
      <c r="C756" s="4">
        <v>49</v>
      </c>
      <c r="D756" s="5" t="s">
        <v>5</v>
      </c>
    </row>
    <row r="757" spans="1:4" ht="18" customHeight="1">
      <c r="A757" s="3" t="str">
        <f t="shared" si="14"/>
        <v>040507</v>
      </c>
      <c r="B757" s="3" t="str">
        <f>"2406122608"</f>
        <v>2406122608</v>
      </c>
      <c r="C757" s="4">
        <v>63.5</v>
      </c>
      <c r="D757" s="5" t="s">
        <v>5</v>
      </c>
    </row>
    <row r="758" spans="1:4" ht="18" customHeight="1">
      <c r="A758" s="3" t="str">
        <f t="shared" si="14"/>
        <v>040507</v>
      </c>
      <c r="B758" s="3" t="str">
        <f>"2406122609"</f>
        <v>2406122609</v>
      </c>
      <c r="C758" s="4">
        <v>45</v>
      </c>
      <c r="D758" s="5" t="s">
        <v>5</v>
      </c>
    </row>
    <row r="759" spans="1:4" ht="18" customHeight="1">
      <c r="A759" s="3" t="str">
        <f t="shared" si="14"/>
        <v>040507</v>
      </c>
      <c r="B759" s="3" t="str">
        <f>"2406122610"</f>
        <v>2406122610</v>
      </c>
      <c r="C759" s="4">
        <v>60.5</v>
      </c>
      <c r="D759" s="5" t="s">
        <v>5</v>
      </c>
    </row>
    <row r="760" spans="1:4" ht="18" customHeight="1">
      <c r="A760" s="3" t="str">
        <f t="shared" si="14"/>
        <v>040507</v>
      </c>
      <c r="B760" s="3" t="str">
        <f>"2406122611"</f>
        <v>2406122611</v>
      </c>
      <c r="C760" s="4">
        <v>55</v>
      </c>
      <c r="D760" s="5" t="s">
        <v>5</v>
      </c>
    </row>
    <row r="761" spans="1:4" ht="18" customHeight="1">
      <c r="A761" s="3" t="str">
        <f t="shared" si="14"/>
        <v>040507</v>
      </c>
      <c r="B761" s="3" t="str">
        <f>"2406122612"</f>
        <v>2406122612</v>
      </c>
      <c r="C761" s="4">
        <v>37.5</v>
      </c>
      <c r="D761" s="5" t="s">
        <v>5</v>
      </c>
    </row>
    <row r="762" spans="1:4" ht="18" customHeight="1">
      <c r="A762" s="3" t="str">
        <f t="shared" si="14"/>
        <v>040507</v>
      </c>
      <c r="B762" s="3" t="str">
        <f>"2406122613"</f>
        <v>2406122613</v>
      </c>
      <c r="C762" s="4">
        <v>74.5</v>
      </c>
      <c r="D762" s="5" t="s">
        <v>5</v>
      </c>
    </row>
    <row r="763" spans="1:4" ht="18" customHeight="1">
      <c r="A763" s="3" t="str">
        <f t="shared" si="14"/>
        <v>040507</v>
      </c>
      <c r="B763" s="3" t="str">
        <f>"2406122614"</f>
        <v>2406122614</v>
      </c>
      <c r="C763" s="4">
        <v>58</v>
      </c>
      <c r="D763" s="5" t="s">
        <v>5</v>
      </c>
    </row>
    <row r="764" spans="1:4" ht="18" customHeight="1">
      <c r="A764" s="3" t="str">
        <f t="shared" si="14"/>
        <v>040507</v>
      </c>
      <c r="B764" s="3" t="str">
        <f>"2406122615"</f>
        <v>2406122615</v>
      </c>
      <c r="C764" s="4">
        <v>68</v>
      </c>
      <c r="D764" s="5" t="s">
        <v>5</v>
      </c>
    </row>
    <row r="765" spans="1:4" ht="18" customHeight="1">
      <c r="A765" s="3" t="str">
        <f t="shared" si="14"/>
        <v>040507</v>
      </c>
      <c r="B765" s="3" t="str">
        <f>"2406122616"</f>
        <v>2406122616</v>
      </c>
      <c r="C765" s="4">
        <v>0</v>
      </c>
      <c r="D765" s="5" t="s">
        <v>4</v>
      </c>
    </row>
    <row r="766" spans="1:4" ht="18" customHeight="1">
      <c r="A766" s="3" t="str">
        <f t="shared" si="14"/>
        <v>040507</v>
      </c>
      <c r="B766" s="3" t="str">
        <f>"2406122617"</f>
        <v>2406122617</v>
      </c>
      <c r="C766" s="4">
        <v>0</v>
      </c>
      <c r="D766" s="5" t="s">
        <v>4</v>
      </c>
    </row>
    <row r="767" spans="1:4" ht="18" customHeight="1">
      <c r="A767" s="3" t="str">
        <f t="shared" si="14"/>
        <v>040507</v>
      </c>
      <c r="B767" s="3" t="str">
        <f>"2406122618"</f>
        <v>2406122618</v>
      </c>
      <c r="C767" s="4">
        <v>67</v>
      </c>
      <c r="D767" s="5" t="s">
        <v>5</v>
      </c>
    </row>
    <row r="768" spans="1:4" ht="18" customHeight="1">
      <c r="A768" s="3" t="str">
        <f t="shared" si="14"/>
        <v>040507</v>
      </c>
      <c r="B768" s="3" t="str">
        <f>"2406122619"</f>
        <v>2406122619</v>
      </c>
      <c r="C768" s="4">
        <v>61</v>
      </c>
      <c r="D768" s="5" t="s">
        <v>5</v>
      </c>
    </row>
    <row r="769" spans="1:4" ht="18" customHeight="1">
      <c r="A769" s="3" t="str">
        <f t="shared" si="14"/>
        <v>040507</v>
      </c>
      <c r="B769" s="3" t="str">
        <f>"2406122620"</f>
        <v>2406122620</v>
      </c>
      <c r="C769" s="4">
        <v>59</v>
      </c>
      <c r="D769" s="5" t="s">
        <v>5</v>
      </c>
    </row>
    <row r="770" spans="1:4" ht="18" customHeight="1">
      <c r="A770" s="3" t="str">
        <f t="shared" si="14"/>
        <v>040507</v>
      </c>
      <c r="B770" s="3" t="str">
        <f>"2406122621"</f>
        <v>2406122621</v>
      </c>
      <c r="C770" s="4">
        <v>64</v>
      </c>
      <c r="D770" s="5" t="s">
        <v>5</v>
      </c>
    </row>
    <row r="771" spans="1:4" ht="18" customHeight="1">
      <c r="A771" s="3" t="str">
        <f t="shared" si="14"/>
        <v>040507</v>
      </c>
      <c r="B771" s="3" t="str">
        <f>"2406122622"</f>
        <v>2406122622</v>
      </c>
      <c r="C771" s="4">
        <v>59.5</v>
      </c>
      <c r="D771" s="5" t="s">
        <v>5</v>
      </c>
    </row>
    <row r="772" spans="1:4" ht="18" customHeight="1">
      <c r="A772" s="3" t="str">
        <f t="shared" si="14"/>
        <v>040507</v>
      </c>
      <c r="B772" s="3" t="str">
        <f>"2406122623"</f>
        <v>2406122623</v>
      </c>
      <c r="C772" s="4">
        <v>0</v>
      </c>
      <c r="D772" s="5" t="s">
        <v>4</v>
      </c>
    </row>
    <row r="773" spans="1:4" ht="18" customHeight="1">
      <c r="A773" s="3" t="str">
        <f t="shared" si="14"/>
        <v>040507</v>
      </c>
      <c r="B773" s="3" t="str">
        <f>"2406122624"</f>
        <v>2406122624</v>
      </c>
      <c r="C773" s="4">
        <v>0</v>
      </c>
      <c r="D773" s="5" t="s">
        <v>4</v>
      </c>
    </row>
    <row r="774" spans="1:4" ht="18" customHeight="1">
      <c r="A774" s="3" t="str">
        <f t="shared" si="14"/>
        <v>040507</v>
      </c>
      <c r="B774" s="3" t="str">
        <f>"2406122625"</f>
        <v>2406122625</v>
      </c>
      <c r="C774" s="4">
        <v>57</v>
      </c>
      <c r="D774" s="5" t="s">
        <v>5</v>
      </c>
    </row>
    <row r="775" spans="1:4" ht="18" customHeight="1">
      <c r="A775" s="3" t="str">
        <f t="shared" si="14"/>
        <v>040507</v>
      </c>
      <c r="B775" s="3" t="str">
        <f>"2406122626"</f>
        <v>2406122626</v>
      </c>
      <c r="C775" s="4">
        <v>48.5</v>
      </c>
      <c r="D775" s="5" t="s">
        <v>5</v>
      </c>
    </row>
    <row r="776" spans="1:4" ht="18" customHeight="1">
      <c r="A776" s="3" t="str">
        <f t="shared" si="14"/>
        <v>040507</v>
      </c>
      <c r="B776" s="3" t="str">
        <f>"2406122627"</f>
        <v>2406122627</v>
      </c>
      <c r="C776" s="4">
        <v>61.5</v>
      </c>
      <c r="D776" s="5" t="s">
        <v>5</v>
      </c>
    </row>
    <row r="777" spans="1:4" ht="18" customHeight="1">
      <c r="A777" s="3" t="str">
        <f t="shared" si="14"/>
        <v>040507</v>
      </c>
      <c r="B777" s="3" t="str">
        <f>"2406122628"</f>
        <v>2406122628</v>
      </c>
      <c r="C777" s="4">
        <v>63</v>
      </c>
      <c r="D777" s="5" t="s">
        <v>5</v>
      </c>
    </row>
    <row r="778" spans="1:4" ht="18" customHeight="1">
      <c r="A778" s="3" t="str">
        <f t="shared" si="14"/>
        <v>040507</v>
      </c>
      <c r="B778" s="3" t="str">
        <f>"2406122629"</f>
        <v>2406122629</v>
      </c>
      <c r="C778" s="4">
        <v>44</v>
      </c>
      <c r="D778" s="5" t="s">
        <v>5</v>
      </c>
    </row>
    <row r="779" spans="1:4" ht="18" customHeight="1">
      <c r="A779" s="3" t="str">
        <f t="shared" si="14"/>
        <v>040507</v>
      </c>
      <c r="B779" s="3" t="str">
        <f>"2406122630"</f>
        <v>2406122630</v>
      </c>
      <c r="C779" s="4">
        <v>48</v>
      </c>
      <c r="D779" s="5" t="s">
        <v>5</v>
      </c>
    </row>
    <row r="780" spans="1:4" ht="18" customHeight="1">
      <c r="A780" s="3" t="str">
        <f t="shared" si="14"/>
        <v>040507</v>
      </c>
      <c r="B780" s="3" t="str">
        <f>"2406122701"</f>
        <v>2406122701</v>
      </c>
      <c r="C780" s="4">
        <v>62.5</v>
      </c>
      <c r="D780" s="5" t="s">
        <v>5</v>
      </c>
    </row>
    <row r="781" spans="1:4" ht="18" customHeight="1">
      <c r="A781" s="3" t="str">
        <f t="shared" si="14"/>
        <v>040507</v>
      </c>
      <c r="B781" s="3" t="str">
        <f>"2406122702"</f>
        <v>2406122702</v>
      </c>
      <c r="C781" s="4">
        <v>0</v>
      </c>
      <c r="D781" s="5" t="s">
        <v>4</v>
      </c>
    </row>
    <row r="782" spans="1:4" ht="18" customHeight="1">
      <c r="A782" s="3" t="str">
        <f t="shared" si="14"/>
        <v>040507</v>
      </c>
      <c r="B782" s="3" t="str">
        <f>"2406122703"</f>
        <v>2406122703</v>
      </c>
      <c r="C782" s="4">
        <v>0</v>
      </c>
      <c r="D782" s="5" t="s">
        <v>4</v>
      </c>
    </row>
    <row r="783" spans="1:4" ht="18" customHeight="1">
      <c r="A783" s="3" t="str">
        <f t="shared" si="14"/>
        <v>040507</v>
      </c>
      <c r="B783" s="3" t="str">
        <f>"2406122704"</f>
        <v>2406122704</v>
      </c>
      <c r="C783" s="4">
        <v>61.5</v>
      </c>
      <c r="D783" s="5" t="s">
        <v>5</v>
      </c>
    </row>
    <row r="784" spans="1:4" ht="18" customHeight="1">
      <c r="A784" s="3" t="str">
        <f aca="true" t="shared" si="15" ref="A784:A845">"040507"</f>
        <v>040507</v>
      </c>
      <c r="B784" s="3" t="str">
        <f>"2406122705"</f>
        <v>2406122705</v>
      </c>
      <c r="C784" s="4">
        <v>51.5</v>
      </c>
      <c r="D784" s="5" t="s">
        <v>5</v>
      </c>
    </row>
    <row r="785" spans="1:4" ht="18" customHeight="1">
      <c r="A785" s="3" t="str">
        <f t="shared" si="15"/>
        <v>040507</v>
      </c>
      <c r="B785" s="3" t="str">
        <f>"2406122706"</f>
        <v>2406122706</v>
      </c>
      <c r="C785" s="4">
        <v>0</v>
      </c>
      <c r="D785" s="5" t="s">
        <v>4</v>
      </c>
    </row>
    <row r="786" spans="1:4" ht="18" customHeight="1">
      <c r="A786" s="3" t="str">
        <f t="shared" si="15"/>
        <v>040507</v>
      </c>
      <c r="B786" s="3" t="str">
        <f>"2406122707"</f>
        <v>2406122707</v>
      </c>
      <c r="C786" s="4">
        <v>59.5</v>
      </c>
      <c r="D786" s="5" t="s">
        <v>5</v>
      </c>
    </row>
    <row r="787" spans="1:4" ht="18" customHeight="1">
      <c r="A787" s="3" t="str">
        <f t="shared" si="15"/>
        <v>040507</v>
      </c>
      <c r="B787" s="3" t="str">
        <f>"2406122708"</f>
        <v>2406122708</v>
      </c>
      <c r="C787" s="4">
        <v>39.5</v>
      </c>
      <c r="D787" s="5" t="s">
        <v>5</v>
      </c>
    </row>
    <row r="788" spans="1:4" ht="18" customHeight="1">
      <c r="A788" s="3" t="str">
        <f t="shared" si="15"/>
        <v>040507</v>
      </c>
      <c r="B788" s="3" t="str">
        <f>"2406122709"</f>
        <v>2406122709</v>
      </c>
      <c r="C788" s="4">
        <v>56</v>
      </c>
      <c r="D788" s="5" t="s">
        <v>5</v>
      </c>
    </row>
    <row r="789" spans="1:4" ht="18" customHeight="1">
      <c r="A789" s="3" t="str">
        <f t="shared" si="15"/>
        <v>040507</v>
      </c>
      <c r="B789" s="3" t="str">
        <f>"2406122710"</f>
        <v>2406122710</v>
      </c>
      <c r="C789" s="4">
        <v>56</v>
      </c>
      <c r="D789" s="5" t="s">
        <v>5</v>
      </c>
    </row>
    <row r="790" spans="1:4" ht="18" customHeight="1">
      <c r="A790" s="3" t="str">
        <f t="shared" si="15"/>
        <v>040507</v>
      </c>
      <c r="B790" s="3" t="str">
        <f>"2406122711"</f>
        <v>2406122711</v>
      </c>
      <c r="C790" s="4">
        <v>53</v>
      </c>
      <c r="D790" s="5" t="s">
        <v>5</v>
      </c>
    </row>
    <row r="791" spans="1:4" ht="18" customHeight="1">
      <c r="A791" s="3" t="str">
        <f t="shared" si="15"/>
        <v>040507</v>
      </c>
      <c r="B791" s="3" t="str">
        <f>"2406122712"</f>
        <v>2406122712</v>
      </c>
      <c r="C791" s="4">
        <v>50.5</v>
      </c>
      <c r="D791" s="5" t="s">
        <v>5</v>
      </c>
    </row>
    <row r="792" spans="1:4" ht="18" customHeight="1">
      <c r="A792" s="3" t="str">
        <f t="shared" si="15"/>
        <v>040507</v>
      </c>
      <c r="B792" s="3" t="str">
        <f>"2406122713"</f>
        <v>2406122713</v>
      </c>
      <c r="C792" s="4">
        <v>50</v>
      </c>
      <c r="D792" s="5" t="s">
        <v>5</v>
      </c>
    </row>
    <row r="793" spans="1:4" ht="18" customHeight="1">
      <c r="A793" s="3" t="str">
        <f t="shared" si="15"/>
        <v>040507</v>
      </c>
      <c r="B793" s="3" t="str">
        <f>"2406122714"</f>
        <v>2406122714</v>
      </c>
      <c r="C793" s="4">
        <v>62.5</v>
      </c>
      <c r="D793" s="5" t="s">
        <v>5</v>
      </c>
    </row>
    <row r="794" spans="1:4" ht="18" customHeight="1">
      <c r="A794" s="3" t="str">
        <f t="shared" si="15"/>
        <v>040507</v>
      </c>
      <c r="B794" s="3" t="str">
        <f>"2406122715"</f>
        <v>2406122715</v>
      </c>
      <c r="C794" s="4">
        <v>51</v>
      </c>
      <c r="D794" s="5" t="s">
        <v>5</v>
      </c>
    </row>
    <row r="795" spans="1:4" ht="18" customHeight="1">
      <c r="A795" s="3" t="str">
        <f t="shared" si="15"/>
        <v>040507</v>
      </c>
      <c r="B795" s="3" t="str">
        <f>"2406122716"</f>
        <v>2406122716</v>
      </c>
      <c r="C795" s="4">
        <v>0</v>
      </c>
      <c r="D795" s="5" t="s">
        <v>4</v>
      </c>
    </row>
    <row r="796" spans="1:4" ht="18" customHeight="1">
      <c r="A796" s="3" t="str">
        <f t="shared" si="15"/>
        <v>040507</v>
      </c>
      <c r="B796" s="3" t="str">
        <f>"2406122717"</f>
        <v>2406122717</v>
      </c>
      <c r="C796" s="4">
        <v>0</v>
      </c>
      <c r="D796" s="5" t="s">
        <v>4</v>
      </c>
    </row>
    <row r="797" spans="1:4" ht="18" customHeight="1">
      <c r="A797" s="3" t="str">
        <f t="shared" si="15"/>
        <v>040507</v>
      </c>
      <c r="B797" s="3" t="str">
        <f>"2406122718"</f>
        <v>2406122718</v>
      </c>
      <c r="C797" s="4">
        <v>50.5</v>
      </c>
      <c r="D797" s="5" t="s">
        <v>5</v>
      </c>
    </row>
    <row r="798" spans="1:4" ht="18" customHeight="1">
      <c r="A798" s="3" t="str">
        <f t="shared" si="15"/>
        <v>040507</v>
      </c>
      <c r="B798" s="3" t="str">
        <f>"2406122719"</f>
        <v>2406122719</v>
      </c>
      <c r="C798" s="4">
        <v>34</v>
      </c>
      <c r="D798" s="5" t="s">
        <v>5</v>
      </c>
    </row>
    <row r="799" spans="1:4" ht="18" customHeight="1">
      <c r="A799" s="3" t="str">
        <f t="shared" si="15"/>
        <v>040507</v>
      </c>
      <c r="B799" s="3" t="str">
        <f>"2406122720"</f>
        <v>2406122720</v>
      </c>
      <c r="C799" s="4">
        <v>0</v>
      </c>
      <c r="D799" s="5" t="s">
        <v>4</v>
      </c>
    </row>
    <row r="800" spans="1:4" ht="18" customHeight="1">
      <c r="A800" s="3" t="str">
        <f t="shared" si="15"/>
        <v>040507</v>
      </c>
      <c r="B800" s="3" t="str">
        <f>"2406122721"</f>
        <v>2406122721</v>
      </c>
      <c r="C800" s="4">
        <v>75.5</v>
      </c>
      <c r="D800" s="5" t="s">
        <v>5</v>
      </c>
    </row>
    <row r="801" spans="1:4" ht="18" customHeight="1">
      <c r="A801" s="3" t="str">
        <f t="shared" si="15"/>
        <v>040507</v>
      </c>
      <c r="B801" s="3" t="str">
        <f>"2406122722"</f>
        <v>2406122722</v>
      </c>
      <c r="C801" s="4">
        <v>64</v>
      </c>
      <c r="D801" s="5" t="s">
        <v>5</v>
      </c>
    </row>
    <row r="802" spans="1:4" ht="18" customHeight="1">
      <c r="A802" s="3" t="str">
        <f t="shared" si="15"/>
        <v>040507</v>
      </c>
      <c r="B802" s="3" t="str">
        <f>"2406122723"</f>
        <v>2406122723</v>
      </c>
      <c r="C802" s="4">
        <v>51.5</v>
      </c>
      <c r="D802" s="5" t="s">
        <v>5</v>
      </c>
    </row>
    <row r="803" spans="1:4" ht="18" customHeight="1">
      <c r="A803" s="3" t="str">
        <f t="shared" si="15"/>
        <v>040507</v>
      </c>
      <c r="B803" s="3" t="str">
        <f>"2406122724"</f>
        <v>2406122724</v>
      </c>
      <c r="C803" s="4">
        <v>62.5</v>
      </c>
      <c r="D803" s="5" t="s">
        <v>5</v>
      </c>
    </row>
    <row r="804" spans="1:4" ht="18" customHeight="1">
      <c r="A804" s="3" t="str">
        <f t="shared" si="15"/>
        <v>040507</v>
      </c>
      <c r="B804" s="3" t="str">
        <f>"2406122725"</f>
        <v>2406122725</v>
      </c>
      <c r="C804" s="4">
        <v>0</v>
      </c>
      <c r="D804" s="5" t="s">
        <v>4</v>
      </c>
    </row>
    <row r="805" spans="1:4" ht="18" customHeight="1">
      <c r="A805" s="3" t="str">
        <f t="shared" si="15"/>
        <v>040507</v>
      </c>
      <c r="B805" s="3" t="str">
        <f>"2406122726"</f>
        <v>2406122726</v>
      </c>
      <c r="C805" s="4">
        <v>0</v>
      </c>
      <c r="D805" s="5" t="s">
        <v>4</v>
      </c>
    </row>
    <row r="806" spans="1:4" ht="18" customHeight="1">
      <c r="A806" s="3" t="str">
        <f t="shared" si="15"/>
        <v>040507</v>
      </c>
      <c r="B806" s="3" t="str">
        <f>"2406122727"</f>
        <v>2406122727</v>
      </c>
      <c r="C806" s="4">
        <v>54</v>
      </c>
      <c r="D806" s="5" t="s">
        <v>5</v>
      </c>
    </row>
    <row r="807" spans="1:4" ht="18" customHeight="1">
      <c r="A807" s="3" t="str">
        <f t="shared" si="15"/>
        <v>040507</v>
      </c>
      <c r="B807" s="3" t="str">
        <f>"2406122728"</f>
        <v>2406122728</v>
      </c>
      <c r="C807" s="4">
        <v>0</v>
      </c>
      <c r="D807" s="5" t="s">
        <v>4</v>
      </c>
    </row>
    <row r="808" spans="1:4" ht="18" customHeight="1">
      <c r="A808" s="3" t="str">
        <f t="shared" si="15"/>
        <v>040507</v>
      </c>
      <c r="B808" s="3" t="str">
        <f>"2406122729"</f>
        <v>2406122729</v>
      </c>
      <c r="C808" s="4">
        <v>61</v>
      </c>
      <c r="D808" s="5" t="s">
        <v>5</v>
      </c>
    </row>
    <row r="809" spans="1:4" ht="18" customHeight="1">
      <c r="A809" s="3" t="str">
        <f t="shared" si="15"/>
        <v>040507</v>
      </c>
      <c r="B809" s="3" t="str">
        <f>"2406122730"</f>
        <v>2406122730</v>
      </c>
      <c r="C809" s="4">
        <v>0</v>
      </c>
      <c r="D809" s="5" t="s">
        <v>4</v>
      </c>
    </row>
    <row r="810" spans="1:4" ht="18" customHeight="1">
      <c r="A810" s="3" t="str">
        <f t="shared" si="15"/>
        <v>040507</v>
      </c>
      <c r="B810" s="3" t="str">
        <f>"2406122801"</f>
        <v>2406122801</v>
      </c>
      <c r="C810" s="4">
        <v>46.5</v>
      </c>
      <c r="D810" s="5" t="s">
        <v>5</v>
      </c>
    </row>
    <row r="811" spans="1:4" ht="18" customHeight="1">
      <c r="A811" s="3" t="str">
        <f t="shared" si="15"/>
        <v>040507</v>
      </c>
      <c r="B811" s="3" t="str">
        <f>"2406122802"</f>
        <v>2406122802</v>
      </c>
      <c r="C811" s="4">
        <v>45</v>
      </c>
      <c r="D811" s="5" t="s">
        <v>5</v>
      </c>
    </row>
    <row r="812" spans="1:4" ht="18" customHeight="1">
      <c r="A812" s="3" t="str">
        <f t="shared" si="15"/>
        <v>040507</v>
      </c>
      <c r="B812" s="3" t="str">
        <f>"2406122803"</f>
        <v>2406122803</v>
      </c>
      <c r="C812" s="4">
        <v>0</v>
      </c>
      <c r="D812" s="5" t="s">
        <v>4</v>
      </c>
    </row>
    <row r="813" spans="1:4" ht="18" customHeight="1">
      <c r="A813" s="3" t="str">
        <f t="shared" si="15"/>
        <v>040507</v>
      </c>
      <c r="B813" s="3" t="str">
        <f>"2406122804"</f>
        <v>2406122804</v>
      </c>
      <c r="C813" s="4">
        <v>56.5</v>
      </c>
      <c r="D813" s="5" t="s">
        <v>5</v>
      </c>
    </row>
    <row r="814" spans="1:4" ht="18" customHeight="1">
      <c r="A814" s="3" t="str">
        <f t="shared" si="15"/>
        <v>040507</v>
      </c>
      <c r="B814" s="3" t="str">
        <f>"2406122805"</f>
        <v>2406122805</v>
      </c>
      <c r="C814" s="4">
        <v>0</v>
      </c>
      <c r="D814" s="5" t="s">
        <v>4</v>
      </c>
    </row>
    <row r="815" spans="1:4" ht="18" customHeight="1">
      <c r="A815" s="3" t="str">
        <f t="shared" si="15"/>
        <v>040507</v>
      </c>
      <c r="B815" s="3" t="str">
        <f>"2406122806"</f>
        <v>2406122806</v>
      </c>
      <c r="C815" s="4">
        <v>0</v>
      </c>
      <c r="D815" s="5" t="s">
        <v>4</v>
      </c>
    </row>
    <row r="816" spans="1:4" ht="18" customHeight="1">
      <c r="A816" s="3" t="str">
        <f t="shared" si="15"/>
        <v>040507</v>
      </c>
      <c r="B816" s="3" t="str">
        <f>"2406122807"</f>
        <v>2406122807</v>
      </c>
      <c r="C816" s="4">
        <v>62.5</v>
      </c>
      <c r="D816" s="5" t="s">
        <v>5</v>
      </c>
    </row>
    <row r="817" spans="1:4" ht="18" customHeight="1">
      <c r="A817" s="3" t="str">
        <f t="shared" si="15"/>
        <v>040507</v>
      </c>
      <c r="B817" s="3" t="str">
        <f>"2406122808"</f>
        <v>2406122808</v>
      </c>
      <c r="C817" s="4">
        <v>0</v>
      </c>
      <c r="D817" s="5" t="s">
        <v>4</v>
      </c>
    </row>
    <row r="818" spans="1:4" ht="18" customHeight="1">
      <c r="A818" s="3" t="str">
        <f t="shared" si="15"/>
        <v>040507</v>
      </c>
      <c r="B818" s="3" t="str">
        <f>"2406122809"</f>
        <v>2406122809</v>
      </c>
      <c r="C818" s="4">
        <v>46</v>
      </c>
      <c r="D818" s="5" t="s">
        <v>5</v>
      </c>
    </row>
    <row r="819" spans="1:4" ht="18" customHeight="1">
      <c r="A819" s="3" t="str">
        <f t="shared" si="15"/>
        <v>040507</v>
      </c>
      <c r="B819" s="3" t="str">
        <f>"2406122810"</f>
        <v>2406122810</v>
      </c>
      <c r="C819" s="4">
        <v>52</v>
      </c>
      <c r="D819" s="5" t="s">
        <v>5</v>
      </c>
    </row>
    <row r="820" spans="1:4" ht="18" customHeight="1">
      <c r="A820" s="3" t="str">
        <f t="shared" si="15"/>
        <v>040507</v>
      </c>
      <c r="B820" s="3" t="str">
        <f>"2406122811"</f>
        <v>2406122811</v>
      </c>
      <c r="C820" s="4">
        <v>52</v>
      </c>
      <c r="D820" s="5" t="s">
        <v>5</v>
      </c>
    </row>
    <row r="821" spans="1:4" ht="18" customHeight="1">
      <c r="A821" s="3" t="str">
        <f t="shared" si="15"/>
        <v>040507</v>
      </c>
      <c r="B821" s="3" t="str">
        <f>"2406122812"</f>
        <v>2406122812</v>
      </c>
      <c r="C821" s="4">
        <v>0</v>
      </c>
      <c r="D821" s="5" t="s">
        <v>4</v>
      </c>
    </row>
    <row r="822" spans="1:4" ht="18" customHeight="1">
      <c r="A822" s="3" t="str">
        <f t="shared" si="15"/>
        <v>040507</v>
      </c>
      <c r="B822" s="3" t="str">
        <f>"2406122813"</f>
        <v>2406122813</v>
      </c>
      <c r="C822" s="4">
        <v>61</v>
      </c>
      <c r="D822" s="5" t="s">
        <v>5</v>
      </c>
    </row>
    <row r="823" spans="1:4" ht="18" customHeight="1">
      <c r="A823" s="3" t="str">
        <f t="shared" si="15"/>
        <v>040507</v>
      </c>
      <c r="B823" s="3" t="str">
        <f>"2406122814"</f>
        <v>2406122814</v>
      </c>
      <c r="C823" s="4">
        <v>0</v>
      </c>
      <c r="D823" s="5" t="s">
        <v>4</v>
      </c>
    </row>
    <row r="824" spans="1:4" ht="18" customHeight="1">
      <c r="A824" s="3" t="str">
        <f t="shared" si="15"/>
        <v>040507</v>
      </c>
      <c r="B824" s="3" t="str">
        <f>"2406122815"</f>
        <v>2406122815</v>
      </c>
      <c r="C824" s="4">
        <v>0</v>
      </c>
      <c r="D824" s="5" t="s">
        <v>4</v>
      </c>
    </row>
    <row r="825" spans="1:4" ht="18" customHeight="1">
      <c r="A825" s="3" t="str">
        <f t="shared" si="15"/>
        <v>040507</v>
      </c>
      <c r="B825" s="3" t="str">
        <f>"2406122816"</f>
        <v>2406122816</v>
      </c>
      <c r="C825" s="4">
        <v>62</v>
      </c>
      <c r="D825" s="5" t="s">
        <v>5</v>
      </c>
    </row>
    <row r="826" spans="1:4" ht="18" customHeight="1">
      <c r="A826" s="3" t="str">
        <f t="shared" si="15"/>
        <v>040507</v>
      </c>
      <c r="B826" s="3" t="str">
        <f>"2406122817"</f>
        <v>2406122817</v>
      </c>
      <c r="C826" s="4">
        <v>59</v>
      </c>
      <c r="D826" s="5" t="s">
        <v>5</v>
      </c>
    </row>
    <row r="827" spans="1:4" ht="18" customHeight="1">
      <c r="A827" s="3" t="str">
        <f t="shared" si="15"/>
        <v>040507</v>
      </c>
      <c r="B827" s="3" t="str">
        <f>"2406122818"</f>
        <v>2406122818</v>
      </c>
      <c r="C827" s="4">
        <v>57.5</v>
      </c>
      <c r="D827" s="5" t="s">
        <v>5</v>
      </c>
    </row>
    <row r="828" spans="1:4" ht="18" customHeight="1">
      <c r="A828" s="3" t="str">
        <f t="shared" si="15"/>
        <v>040507</v>
      </c>
      <c r="B828" s="3" t="str">
        <f>"2406122819"</f>
        <v>2406122819</v>
      </c>
      <c r="C828" s="4">
        <v>59</v>
      </c>
      <c r="D828" s="5" t="s">
        <v>5</v>
      </c>
    </row>
    <row r="829" spans="1:4" ht="18" customHeight="1">
      <c r="A829" s="3" t="str">
        <f t="shared" si="15"/>
        <v>040507</v>
      </c>
      <c r="B829" s="3" t="str">
        <f>"2406122820"</f>
        <v>2406122820</v>
      </c>
      <c r="C829" s="4">
        <v>48.5</v>
      </c>
      <c r="D829" s="5" t="s">
        <v>5</v>
      </c>
    </row>
    <row r="830" spans="1:4" ht="18" customHeight="1">
      <c r="A830" s="3" t="str">
        <f t="shared" si="15"/>
        <v>040507</v>
      </c>
      <c r="B830" s="3" t="str">
        <f>"2406122821"</f>
        <v>2406122821</v>
      </c>
      <c r="C830" s="4">
        <v>55</v>
      </c>
      <c r="D830" s="5" t="s">
        <v>5</v>
      </c>
    </row>
    <row r="831" spans="1:4" ht="18" customHeight="1">
      <c r="A831" s="3" t="str">
        <f t="shared" si="15"/>
        <v>040507</v>
      </c>
      <c r="B831" s="3" t="str">
        <f>"2406122822"</f>
        <v>2406122822</v>
      </c>
      <c r="C831" s="4">
        <v>51.5</v>
      </c>
      <c r="D831" s="5" t="s">
        <v>5</v>
      </c>
    </row>
    <row r="832" spans="1:4" ht="18" customHeight="1">
      <c r="A832" s="3" t="str">
        <f t="shared" si="15"/>
        <v>040507</v>
      </c>
      <c r="B832" s="3" t="str">
        <f>"2406122823"</f>
        <v>2406122823</v>
      </c>
      <c r="C832" s="4">
        <v>44</v>
      </c>
      <c r="D832" s="5" t="s">
        <v>5</v>
      </c>
    </row>
    <row r="833" spans="1:4" ht="18" customHeight="1">
      <c r="A833" s="3" t="str">
        <f t="shared" si="15"/>
        <v>040507</v>
      </c>
      <c r="B833" s="3" t="str">
        <f>"2406122824"</f>
        <v>2406122824</v>
      </c>
      <c r="C833" s="4">
        <v>52</v>
      </c>
      <c r="D833" s="5" t="s">
        <v>5</v>
      </c>
    </row>
    <row r="834" spans="1:4" ht="18" customHeight="1">
      <c r="A834" s="3" t="str">
        <f t="shared" si="15"/>
        <v>040507</v>
      </c>
      <c r="B834" s="3" t="str">
        <f>"2406122825"</f>
        <v>2406122825</v>
      </c>
      <c r="C834" s="4">
        <v>0</v>
      </c>
      <c r="D834" s="5" t="s">
        <v>4</v>
      </c>
    </row>
    <row r="835" spans="1:4" ht="18" customHeight="1">
      <c r="A835" s="3" t="str">
        <f t="shared" si="15"/>
        <v>040507</v>
      </c>
      <c r="B835" s="3" t="str">
        <f>"2406122826"</f>
        <v>2406122826</v>
      </c>
      <c r="C835" s="4">
        <v>0</v>
      </c>
      <c r="D835" s="5" t="s">
        <v>4</v>
      </c>
    </row>
    <row r="836" spans="1:4" ht="18" customHeight="1">
      <c r="A836" s="3" t="str">
        <f t="shared" si="15"/>
        <v>040507</v>
      </c>
      <c r="B836" s="3" t="str">
        <f>"2406122827"</f>
        <v>2406122827</v>
      </c>
      <c r="C836" s="4">
        <v>0</v>
      </c>
      <c r="D836" s="5" t="s">
        <v>4</v>
      </c>
    </row>
    <row r="837" spans="1:4" ht="18" customHeight="1">
      <c r="A837" s="3" t="str">
        <f t="shared" si="15"/>
        <v>040507</v>
      </c>
      <c r="B837" s="3" t="str">
        <f>"2406122828"</f>
        <v>2406122828</v>
      </c>
      <c r="C837" s="4">
        <v>63.5</v>
      </c>
      <c r="D837" s="5" t="s">
        <v>5</v>
      </c>
    </row>
    <row r="838" spans="1:4" ht="18" customHeight="1">
      <c r="A838" s="3" t="str">
        <f t="shared" si="15"/>
        <v>040507</v>
      </c>
      <c r="B838" s="3" t="str">
        <f>"2406122829"</f>
        <v>2406122829</v>
      </c>
      <c r="C838" s="4">
        <v>58</v>
      </c>
      <c r="D838" s="5" t="s">
        <v>5</v>
      </c>
    </row>
    <row r="839" spans="1:4" ht="18" customHeight="1">
      <c r="A839" s="3" t="str">
        <f t="shared" si="15"/>
        <v>040507</v>
      </c>
      <c r="B839" s="3" t="str">
        <f>"2406122830"</f>
        <v>2406122830</v>
      </c>
      <c r="C839" s="4">
        <v>43</v>
      </c>
      <c r="D839" s="5" t="s">
        <v>5</v>
      </c>
    </row>
    <row r="840" spans="1:4" ht="18" customHeight="1">
      <c r="A840" s="3" t="str">
        <f t="shared" si="15"/>
        <v>040507</v>
      </c>
      <c r="B840" s="3" t="str">
        <f>"2406122901"</f>
        <v>2406122901</v>
      </c>
      <c r="C840" s="4">
        <v>70</v>
      </c>
      <c r="D840" s="5" t="s">
        <v>5</v>
      </c>
    </row>
    <row r="841" spans="1:4" ht="18" customHeight="1">
      <c r="A841" s="3" t="str">
        <f t="shared" si="15"/>
        <v>040507</v>
      </c>
      <c r="B841" s="3" t="str">
        <f>"2406122902"</f>
        <v>2406122902</v>
      </c>
      <c r="C841" s="4">
        <v>0</v>
      </c>
      <c r="D841" s="5" t="s">
        <v>4</v>
      </c>
    </row>
    <row r="842" spans="1:4" ht="18" customHeight="1">
      <c r="A842" s="3" t="str">
        <f t="shared" si="15"/>
        <v>040507</v>
      </c>
      <c r="B842" s="3" t="str">
        <f>"2406122903"</f>
        <v>2406122903</v>
      </c>
      <c r="C842" s="4">
        <v>52</v>
      </c>
      <c r="D842" s="5" t="s">
        <v>5</v>
      </c>
    </row>
    <row r="843" spans="1:4" ht="18" customHeight="1">
      <c r="A843" s="3" t="str">
        <f t="shared" si="15"/>
        <v>040507</v>
      </c>
      <c r="B843" s="3" t="str">
        <f>"2406122904"</f>
        <v>2406122904</v>
      </c>
      <c r="C843" s="4">
        <v>43</v>
      </c>
      <c r="D843" s="5" t="s">
        <v>5</v>
      </c>
    </row>
    <row r="844" spans="1:4" ht="18" customHeight="1">
      <c r="A844" s="3" t="str">
        <f t="shared" si="15"/>
        <v>040507</v>
      </c>
      <c r="B844" s="3" t="str">
        <f>"2406122905"</f>
        <v>2406122905</v>
      </c>
      <c r="C844" s="4">
        <v>0</v>
      </c>
      <c r="D844" s="5" t="s">
        <v>4</v>
      </c>
    </row>
    <row r="845" spans="1:4" ht="18" customHeight="1">
      <c r="A845" s="3" t="str">
        <f t="shared" si="15"/>
        <v>040507</v>
      </c>
      <c r="B845" s="3" t="str">
        <f>"2406122906"</f>
        <v>2406122906</v>
      </c>
      <c r="C845" s="4">
        <v>62.5</v>
      </c>
      <c r="D845" s="5" t="s">
        <v>5</v>
      </c>
    </row>
    <row r="846" spans="1:4" ht="18" customHeight="1">
      <c r="A846" s="3" t="str">
        <f aca="true" t="shared" si="16" ref="A846:A890">"040505"</f>
        <v>040505</v>
      </c>
      <c r="B846" s="3" t="str">
        <f>"2406122907"</f>
        <v>2406122907</v>
      </c>
      <c r="C846" s="4">
        <v>0</v>
      </c>
      <c r="D846" s="5" t="s">
        <v>4</v>
      </c>
    </row>
    <row r="847" spans="1:4" ht="18" customHeight="1">
      <c r="A847" s="3" t="str">
        <f t="shared" si="16"/>
        <v>040505</v>
      </c>
      <c r="B847" s="3" t="str">
        <f>"2406122908"</f>
        <v>2406122908</v>
      </c>
      <c r="C847" s="4">
        <v>0</v>
      </c>
      <c r="D847" s="5" t="s">
        <v>4</v>
      </c>
    </row>
    <row r="848" spans="1:4" ht="18" customHeight="1">
      <c r="A848" s="3" t="str">
        <f t="shared" si="16"/>
        <v>040505</v>
      </c>
      <c r="B848" s="3" t="str">
        <f>"2406122909"</f>
        <v>2406122909</v>
      </c>
      <c r="C848" s="4">
        <v>80</v>
      </c>
      <c r="D848" s="5" t="s">
        <v>5</v>
      </c>
    </row>
    <row r="849" spans="1:4" ht="18" customHeight="1">
      <c r="A849" s="3" t="str">
        <f t="shared" si="16"/>
        <v>040505</v>
      </c>
      <c r="B849" s="3" t="str">
        <f>"2406122910"</f>
        <v>2406122910</v>
      </c>
      <c r="C849" s="4">
        <v>0</v>
      </c>
      <c r="D849" s="5" t="s">
        <v>4</v>
      </c>
    </row>
    <row r="850" spans="1:4" ht="18" customHeight="1">
      <c r="A850" s="3" t="str">
        <f t="shared" si="16"/>
        <v>040505</v>
      </c>
      <c r="B850" s="3" t="str">
        <f>"2406122911"</f>
        <v>2406122911</v>
      </c>
      <c r="C850" s="4">
        <v>94</v>
      </c>
      <c r="D850" s="5" t="s">
        <v>5</v>
      </c>
    </row>
    <row r="851" spans="1:4" ht="18" customHeight="1">
      <c r="A851" s="3" t="str">
        <f t="shared" si="16"/>
        <v>040505</v>
      </c>
      <c r="B851" s="3" t="str">
        <f>"2406122912"</f>
        <v>2406122912</v>
      </c>
      <c r="C851" s="4">
        <v>71.5</v>
      </c>
      <c r="D851" s="5" t="s">
        <v>5</v>
      </c>
    </row>
    <row r="852" spans="1:4" ht="18" customHeight="1">
      <c r="A852" s="3" t="str">
        <f t="shared" si="16"/>
        <v>040505</v>
      </c>
      <c r="B852" s="3" t="str">
        <f>"2406122913"</f>
        <v>2406122913</v>
      </c>
      <c r="C852" s="4">
        <v>57</v>
      </c>
      <c r="D852" s="5" t="s">
        <v>5</v>
      </c>
    </row>
    <row r="853" spans="1:4" ht="18" customHeight="1">
      <c r="A853" s="3" t="str">
        <f t="shared" si="16"/>
        <v>040505</v>
      </c>
      <c r="B853" s="3" t="str">
        <f>"2406122914"</f>
        <v>2406122914</v>
      </c>
      <c r="C853" s="4">
        <v>0</v>
      </c>
      <c r="D853" s="5" t="s">
        <v>4</v>
      </c>
    </row>
    <row r="854" spans="1:4" ht="18" customHeight="1">
      <c r="A854" s="3" t="str">
        <f t="shared" si="16"/>
        <v>040505</v>
      </c>
      <c r="B854" s="3" t="str">
        <f>"2406122915"</f>
        <v>2406122915</v>
      </c>
      <c r="C854" s="4">
        <v>67</v>
      </c>
      <c r="D854" s="5" t="s">
        <v>5</v>
      </c>
    </row>
    <row r="855" spans="1:4" ht="18" customHeight="1">
      <c r="A855" s="3" t="str">
        <f t="shared" si="16"/>
        <v>040505</v>
      </c>
      <c r="B855" s="3" t="str">
        <f>"2406122916"</f>
        <v>2406122916</v>
      </c>
      <c r="C855" s="4">
        <v>77.5</v>
      </c>
      <c r="D855" s="5" t="s">
        <v>5</v>
      </c>
    </row>
    <row r="856" spans="1:4" ht="18" customHeight="1">
      <c r="A856" s="3" t="str">
        <f t="shared" si="16"/>
        <v>040505</v>
      </c>
      <c r="B856" s="3" t="str">
        <f>"2406122917"</f>
        <v>2406122917</v>
      </c>
      <c r="C856" s="4">
        <v>84</v>
      </c>
      <c r="D856" s="5" t="s">
        <v>5</v>
      </c>
    </row>
    <row r="857" spans="1:4" ht="18" customHeight="1">
      <c r="A857" s="3" t="str">
        <f t="shared" si="16"/>
        <v>040505</v>
      </c>
      <c r="B857" s="3" t="str">
        <f>"2406122918"</f>
        <v>2406122918</v>
      </c>
      <c r="C857" s="4">
        <v>92</v>
      </c>
      <c r="D857" s="5" t="s">
        <v>5</v>
      </c>
    </row>
    <row r="858" spans="1:4" ht="18" customHeight="1">
      <c r="A858" s="3" t="str">
        <f t="shared" si="16"/>
        <v>040505</v>
      </c>
      <c r="B858" s="3" t="str">
        <f>"2406122919"</f>
        <v>2406122919</v>
      </c>
      <c r="C858" s="4">
        <v>0</v>
      </c>
      <c r="D858" s="5" t="s">
        <v>4</v>
      </c>
    </row>
    <row r="859" spans="1:4" ht="18" customHeight="1">
      <c r="A859" s="3" t="str">
        <f t="shared" si="16"/>
        <v>040505</v>
      </c>
      <c r="B859" s="3" t="str">
        <f>"2406122920"</f>
        <v>2406122920</v>
      </c>
      <c r="C859" s="4">
        <v>0</v>
      </c>
      <c r="D859" s="5" t="s">
        <v>4</v>
      </c>
    </row>
    <row r="860" spans="1:4" ht="18" customHeight="1">
      <c r="A860" s="3" t="str">
        <f t="shared" si="16"/>
        <v>040505</v>
      </c>
      <c r="B860" s="3" t="str">
        <f>"2406122921"</f>
        <v>2406122921</v>
      </c>
      <c r="C860" s="4">
        <v>95</v>
      </c>
      <c r="D860" s="5" t="s">
        <v>5</v>
      </c>
    </row>
    <row r="861" spans="1:4" ht="18" customHeight="1">
      <c r="A861" s="3" t="str">
        <f t="shared" si="16"/>
        <v>040505</v>
      </c>
      <c r="B861" s="3" t="str">
        <f>"2406122922"</f>
        <v>2406122922</v>
      </c>
      <c r="C861" s="4">
        <v>0</v>
      </c>
      <c r="D861" s="5" t="s">
        <v>4</v>
      </c>
    </row>
    <row r="862" spans="1:4" ht="18" customHeight="1">
      <c r="A862" s="3" t="str">
        <f t="shared" si="16"/>
        <v>040505</v>
      </c>
      <c r="B862" s="3" t="str">
        <f>"2406122923"</f>
        <v>2406122923</v>
      </c>
      <c r="C862" s="4">
        <v>80</v>
      </c>
      <c r="D862" s="5" t="s">
        <v>5</v>
      </c>
    </row>
    <row r="863" spans="1:4" ht="18" customHeight="1">
      <c r="A863" s="3" t="str">
        <f t="shared" si="16"/>
        <v>040505</v>
      </c>
      <c r="B863" s="3" t="str">
        <f>"2406122924"</f>
        <v>2406122924</v>
      </c>
      <c r="C863" s="4">
        <v>0</v>
      </c>
      <c r="D863" s="5" t="s">
        <v>4</v>
      </c>
    </row>
    <row r="864" spans="1:4" ht="18" customHeight="1">
      <c r="A864" s="3" t="str">
        <f t="shared" si="16"/>
        <v>040505</v>
      </c>
      <c r="B864" s="3" t="str">
        <f>"2406122925"</f>
        <v>2406122925</v>
      </c>
      <c r="C864" s="4">
        <v>84</v>
      </c>
      <c r="D864" s="5" t="s">
        <v>5</v>
      </c>
    </row>
    <row r="865" spans="1:4" ht="18" customHeight="1">
      <c r="A865" s="3" t="str">
        <f t="shared" si="16"/>
        <v>040505</v>
      </c>
      <c r="B865" s="3" t="str">
        <f>"2406122926"</f>
        <v>2406122926</v>
      </c>
      <c r="C865" s="4">
        <v>95</v>
      </c>
      <c r="D865" s="5" t="s">
        <v>5</v>
      </c>
    </row>
    <row r="866" spans="1:4" ht="18" customHeight="1">
      <c r="A866" s="3" t="str">
        <f t="shared" si="16"/>
        <v>040505</v>
      </c>
      <c r="B866" s="3" t="str">
        <f>"2406122927"</f>
        <v>2406122927</v>
      </c>
      <c r="C866" s="4">
        <v>91</v>
      </c>
      <c r="D866" s="5" t="s">
        <v>5</v>
      </c>
    </row>
    <row r="867" spans="1:4" ht="18" customHeight="1">
      <c r="A867" s="3" t="str">
        <f t="shared" si="16"/>
        <v>040505</v>
      </c>
      <c r="B867" s="3" t="str">
        <f>"2406122928"</f>
        <v>2406122928</v>
      </c>
      <c r="C867" s="4">
        <v>85</v>
      </c>
      <c r="D867" s="5" t="s">
        <v>5</v>
      </c>
    </row>
    <row r="868" spans="1:4" ht="18" customHeight="1">
      <c r="A868" s="3" t="str">
        <f t="shared" si="16"/>
        <v>040505</v>
      </c>
      <c r="B868" s="3" t="str">
        <f>"2406122929"</f>
        <v>2406122929</v>
      </c>
      <c r="C868" s="4">
        <v>74.5</v>
      </c>
      <c r="D868" s="5" t="s">
        <v>5</v>
      </c>
    </row>
    <row r="869" spans="1:4" ht="18" customHeight="1">
      <c r="A869" s="3" t="str">
        <f t="shared" si="16"/>
        <v>040505</v>
      </c>
      <c r="B869" s="3" t="str">
        <f>"2406122930"</f>
        <v>2406122930</v>
      </c>
      <c r="C869" s="4">
        <v>89.5</v>
      </c>
      <c r="D869" s="5" t="s">
        <v>5</v>
      </c>
    </row>
    <row r="870" spans="1:4" ht="18" customHeight="1">
      <c r="A870" s="3" t="str">
        <f t="shared" si="16"/>
        <v>040505</v>
      </c>
      <c r="B870" s="3" t="str">
        <f>"2406123001"</f>
        <v>2406123001</v>
      </c>
      <c r="C870" s="4">
        <v>73</v>
      </c>
      <c r="D870" s="5" t="s">
        <v>5</v>
      </c>
    </row>
    <row r="871" spans="1:4" ht="18" customHeight="1">
      <c r="A871" s="3" t="str">
        <f t="shared" si="16"/>
        <v>040505</v>
      </c>
      <c r="B871" s="3" t="str">
        <f>"2406123002"</f>
        <v>2406123002</v>
      </c>
      <c r="C871" s="4">
        <v>0</v>
      </c>
      <c r="D871" s="5" t="s">
        <v>4</v>
      </c>
    </row>
    <row r="872" spans="1:4" ht="18" customHeight="1">
      <c r="A872" s="3" t="str">
        <f t="shared" si="16"/>
        <v>040505</v>
      </c>
      <c r="B872" s="3" t="str">
        <f>"2406123003"</f>
        <v>2406123003</v>
      </c>
      <c r="C872" s="4">
        <v>88</v>
      </c>
      <c r="D872" s="5" t="s">
        <v>5</v>
      </c>
    </row>
    <row r="873" spans="1:4" ht="18" customHeight="1">
      <c r="A873" s="3" t="str">
        <f t="shared" si="16"/>
        <v>040505</v>
      </c>
      <c r="B873" s="3" t="str">
        <f>"2406123004"</f>
        <v>2406123004</v>
      </c>
      <c r="C873" s="4">
        <v>97.5</v>
      </c>
      <c r="D873" s="5" t="s">
        <v>5</v>
      </c>
    </row>
    <row r="874" spans="1:4" ht="18" customHeight="1">
      <c r="A874" s="3" t="str">
        <f t="shared" si="16"/>
        <v>040505</v>
      </c>
      <c r="B874" s="3" t="str">
        <f>"2406123005"</f>
        <v>2406123005</v>
      </c>
      <c r="C874" s="4">
        <v>0</v>
      </c>
      <c r="D874" s="5" t="s">
        <v>4</v>
      </c>
    </row>
    <row r="875" spans="1:4" ht="18" customHeight="1">
      <c r="A875" s="3" t="str">
        <f t="shared" si="16"/>
        <v>040505</v>
      </c>
      <c r="B875" s="3" t="str">
        <f>"2406123006"</f>
        <v>2406123006</v>
      </c>
      <c r="C875" s="4">
        <v>0</v>
      </c>
      <c r="D875" s="5" t="s">
        <v>4</v>
      </c>
    </row>
    <row r="876" spans="1:4" ht="18" customHeight="1">
      <c r="A876" s="3" t="str">
        <f t="shared" si="16"/>
        <v>040505</v>
      </c>
      <c r="B876" s="3" t="str">
        <f>"2406123007"</f>
        <v>2406123007</v>
      </c>
      <c r="C876" s="4">
        <v>87</v>
      </c>
      <c r="D876" s="5" t="s">
        <v>5</v>
      </c>
    </row>
    <row r="877" spans="1:4" ht="18" customHeight="1">
      <c r="A877" s="3" t="str">
        <f t="shared" si="16"/>
        <v>040505</v>
      </c>
      <c r="B877" s="3" t="str">
        <f>"2406123008"</f>
        <v>2406123008</v>
      </c>
      <c r="C877" s="4">
        <v>85</v>
      </c>
      <c r="D877" s="5" t="s">
        <v>5</v>
      </c>
    </row>
    <row r="878" spans="1:4" ht="18" customHeight="1">
      <c r="A878" s="3" t="str">
        <f t="shared" si="16"/>
        <v>040505</v>
      </c>
      <c r="B878" s="3" t="str">
        <f>"2406123009"</f>
        <v>2406123009</v>
      </c>
      <c r="C878" s="4">
        <v>85</v>
      </c>
      <c r="D878" s="5" t="s">
        <v>5</v>
      </c>
    </row>
    <row r="879" spans="1:4" ht="18" customHeight="1">
      <c r="A879" s="3" t="str">
        <f t="shared" si="16"/>
        <v>040505</v>
      </c>
      <c r="B879" s="3" t="str">
        <f>"2406123010"</f>
        <v>2406123010</v>
      </c>
      <c r="C879" s="4">
        <v>0</v>
      </c>
      <c r="D879" s="5" t="s">
        <v>4</v>
      </c>
    </row>
    <row r="880" spans="1:4" ht="18" customHeight="1">
      <c r="A880" s="3" t="str">
        <f t="shared" si="16"/>
        <v>040505</v>
      </c>
      <c r="B880" s="3" t="str">
        <f>"2406123011"</f>
        <v>2406123011</v>
      </c>
      <c r="C880" s="4">
        <v>0</v>
      </c>
      <c r="D880" s="5" t="s">
        <v>4</v>
      </c>
    </row>
    <row r="881" spans="1:4" ht="18" customHeight="1">
      <c r="A881" s="3" t="str">
        <f t="shared" si="16"/>
        <v>040505</v>
      </c>
      <c r="B881" s="3" t="str">
        <f>"2406123012"</f>
        <v>2406123012</v>
      </c>
      <c r="C881" s="4">
        <v>0</v>
      </c>
      <c r="D881" s="5" t="s">
        <v>4</v>
      </c>
    </row>
    <row r="882" spans="1:4" ht="18" customHeight="1">
      <c r="A882" s="3" t="str">
        <f t="shared" si="16"/>
        <v>040505</v>
      </c>
      <c r="B882" s="3" t="str">
        <f>"2406123013"</f>
        <v>2406123013</v>
      </c>
      <c r="C882" s="4">
        <v>96.5</v>
      </c>
      <c r="D882" s="5" t="s">
        <v>5</v>
      </c>
    </row>
    <row r="883" spans="1:4" ht="18" customHeight="1">
      <c r="A883" s="3" t="str">
        <f t="shared" si="16"/>
        <v>040505</v>
      </c>
      <c r="B883" s="3" t="str">
        <f>"2406123014"</f>
        <v>2406123014</v>
      </c>
      <c r="C883" s="4">
        <v>0</v>
      </c>
      <c r="D883" s="5" t="s">
        <v>4</v>
      </c>
    </row>
    <row r="884" spans="1:4" ht="18" customHeight="1">
      <c r="A884" s="3" t="str">
        <f t="shared" si="16"/>
        <v>040505</v>
      </c>
      <c r="B884" s="3" t="str">
        <f>"2406123015"</f>
        <v>2406123015</v>
      </c>
      <c r="C884" s="4">
        <v>0</v>
      </c>
      <c r="D884" s="5" t="s">
        <v>4</v>
      </c>
    </row>
    <row r="885" spans="1:4" ht="18" customHeight="1">
      <c r="A885" s="3" t="str">
        <f t="shared" si="16"/>
        <v>040505</v>
      </c>
      <c r="B885" s="3" t="str">
        <f>"2406123016"</f>
        <v>2406123016</v>
      </c>
      <c r="C885" s="4">
        <v>0</v>
      </c>
      <c r="D885" s="5" t="s">
        <v>4</v>
      </c>
    </row>
    <row r="886" spans="1:4" ht="18" customHeight="1">
      <c r="A886" s="3" t="str">
        <f t="shared" si="16"/>
        <v>040505</v>
      </c>
      <c r="B886" s="3" t="str">
        <f>"2406123017"</f>
        <v>2406123017</v>
      </c>
      <c r="C886" s="4">
        <v>74</v>
      </c>
      <c r="D886" s="5" t="s">
        <v>5</v>
      </c>
    </row>
    <row r="887" spans="1:4" ht="18" customHeight="1">
      <c r="A887" s="3" t="str">
        <f t="shared" si="16"/>
        <v>040505</v>
      </c>
      <c r="B887" s="3" t="str">
        <f>"2406123018"</f>
        <v>2406123018</v>
      </c>
      <c r="C887" s="4">
        <v>81</v>
      </c>
      <c r="D887" s="5" t="s">
        <v>5</v>
      </c>
    </row>
    <row r="888" spans="1:4" ht="18" customHeight="1">
      <c r="A888" s="3" t="str">
        <f t="shared" si="16"/>
        <v>040505</v>
      </c>
      <c r="B888" s="3" t="str">
        <f>"2406123019"</f>
        <v>2406123019</v>
      </c>
      <c r="C888" s="4">
        <v>77</v>
      </c>
      <c r="D888" s="5" t="s">
        <v>5</v>
      </c>
    </row>
    <row r="889" spans="1:4" ht="18" customHeight="1">
      <c r="A889" s="3" t="str">
        <f t="shared" si="16"/>
        <v>040505</v>
      </c>
      <c r="B889" s="3" t="str">
        <f>"2406123020"</f>
        <v>2406123020</v>
      </c>
      <c r="C889" s="4">
        <v>89</v>
      </c>
      <c r="D889" s="5" t="s">
        <v>5</v>
      </c>
    </row>
    <row r="890" spans="1:4" ht="18" customHeight="1">
      <c r="A890" s="3" t="str">
        <f t="shared" si="16"/>
        <v>040505</v>
      </c>
      <c r="B890" s="3" t="str">
        <f>"2406123021"</f>
        <v>2406123021</v>
      </c>
      <c r="C890" s="4">
        <v>83.5</v>
      </c>
      <c r="D890" s="5" t="s">
        <v>5</v>
      </c>
    </row>
    <row r="891" spans="1:4" ht="18" customHeight="1">
      <c r="A891" s="3" t="str">
        <f aca="true" t="shared" si="17" ref="A891:A916">"040506"</f>
        <v>040506</v>
      </c>
      <c r="B891" s="3" t="str">
        <f>"2406123101"</f>
        <v>2406123101</v>
      </c>
      <c r="C891" s="4">
        <v>83</v>
      </c>
      <c r="D891" s="5" t="s">
        <v>5</v>
      </c>
    </row>
    <row r="892" spans="1:4" ht="18" customHeight="1">
      <c r="A892" s="3" t="str">
        <f t="shared" si="17"/>
        <v>040506</v>
      </c>
      <c r="B892" s="3" t="str">
        <f>"2406123102"</f>
        <v>2406123102</v>
      </c>
      <c r="C892" s="4">
        <v>76</v>
      </c>
      <c r="D892" s="5" t="s">
        <v>5</v>
      </c>
    </row>
    <row r="893" spans="1:4" ht="18" customHeight="1">
      <c r="A893" s="3" t="str">
        <f t="shared" si="17"/>
        <v>040506</v>
      </c>
      <c r="B893" s="3" t="str">
        <f>"2406123103"</f>
        <v>2406123103</v>
      </c>
      <c r="C893" s="4">
        <v>84.5</v>
      </c>
      <c r="D893" s="5" t="s">
        <v>5</v>
      </c>
    </row>
    <row r="894" spans="1:4" ht="18" customHeight="1">
      <c r="A894" s="3" t="str">
        <f t="shared" si="17"/>
        <v>040506</v>
      </c>
      <c r="B894" s="3" t="str">
        <f>"2406123104"</f>
        <v>2406123104</v>
      </c>
      <c r="C894" s="4">
        <v>88.5</v>
      </c>
      <c r="D894" s="5" t="s">
        <v>5</v>
      </c>
    </row>
    <row r="895" spans="1:4" ht="18" customHeight="1">
      <c r="A895" s="3" t="str">
        <f t="shared" si="17"/>
        <v>040506</v>
      </c>
      <c r="B895" s="3" t="str">
        <f>"2406123105"</f>
        <v>2406123105</v>
      </c>
      <c r="C895" s="4">
        <v>70</v>
      </c>
      <c r="D895" s="5" t="s">
        <v>5</v>
      </c>
    </row>
    <row r="896" spans="1:4" ht="18" customHeight="1">
      <c r="A896" s="3" t="str">
        <f t="shared" si="17"/>
        <v>040506</v>
      </c>
      <c r="B896" s="3" t="str">
        <f>"2406123106"</f>
        <v>2406123106</v>
      </c>
      <c r="C896" s="4">
        <v>81.5</v>
      </c>
      <c r="D896" s="5" t="s">
        <v>5</v>
      </c>
    </row>
    <row r="897" spans="1:4" ht="18" customHeight="1">
      <c r="A897" s="3" t="str">
        <f t="shared" si="17"/>
        <v>040506</v>
      </c>
      <c r="B897" s="3" t="str">
        <f>"2406123107"</f>
        <v>2406123107</v>
      </c>
      <c r="C897" s="4">
        <v>0</v>
      </c>
      <c r="D897" s="5" t="s">
        <v>4</v>
      </c>
    </row>
    <row r="898" spans="1:4" ht="18" customHeight="1">
      <c r="A898" s="3" t="str">
        <f t="shared" si="17"/>
        <v>040506</v>
      </c>
      <c r="B898" s="3" t="str">
        <f>"2406123108"</f>
        <v>2406123108</v>
      </c>
      <c r="C898" s="4">
        <v>72.5</v>
      </c>
      <c r="D898" s="5" t="s">
        <v>5</v>
      </c>
    </row>
    <row r="899" spans="1:4" ht="18" customHeight="1">
      <c r="A899" s="3" t="str">
        <f t="shared" si="17"/>
        <v>040506</v>
      </c>
      <c r="B899" s="3" t="str">
        <f>"2406123109"</f>
        <v>2406123109</v>
      </c>
      <c r="C899" s="4">
        <v>82</v>
      </c>
      <c r="D899" s="5" t="s">
        <v>5</v>
      </c>
    </row>
    <row r="900" spans="1:4" ht="18" customHeight="1">
      <c r="A900" s="3" t="str">
        <f t="shared" si="17"/>
        <v>040506</v>
      </c>
      <c r="B900" s="3" t="str">
        <f>"2406123110"</f>
        <v>2406123110</v>
      </c>
      <c r="C900" s="4">
        <v>78.5</v>
      </c>
      <c r="D900" s="5" t="s">
        <v>5</v>
      </c>
    </row>
    <row r="901" spans="1:4" ht="18" customHeight="1">
      <c r="A901" s="3" t="str">
        <f t="shared" si="17"/>
        <v>040506</v>
      </c>
      <c r="B901" s="3" t="str">
        <f>"2406123111"</f>
        <v>2406123111</v>
      </c>
      <c r="C901" s="4">
        <v>85.5</v>
      </c>
      <c r="D901" s="5" t="s">
        <v>5</v>
      </c>
    </row>
    <row r="902" spans="1:4" ht="18" customHeight="1">
      <c r="A902" s="3" t="str">
        <f t="shared" si="17"/>
        <v>040506</v>
      </c>
      <c r="B902" s="3" t="str">
        <f>"2406123112"</f>
        <v>2406123112</v>
      </c>
      <c r="C902" s="4">
        <v>81.5</v>
      </c>
      <c r="D902" s="5" t="s">
        <v>5</v>
      </c>
    </row>
    <row r="903" spans="1:4" ht="18" customHeight="1">
      <c r="A903" s="3" t="str">
        <f t="shared" si="17"/>
        <v>040506</v>
      </c>
      <c r="B903" s="3" t="str">
        <f>"2406123113"</f>
        <v>2406123113</v>
      </c>
      <c r="C903" s="4">
        <v>80</v>
      </c>
      <c r="D903" s="5" t="s">
        <v>5</v>
      </c>
    </row>
    <row r="904" spans="1:4" ht="18" customHeight="1">
      <c r="A904" s="3" t="str">
        <f t="shared" si="17"/>
        <v>040506</v>
      </c>
      <c r="B904" s="3" t="str">
        <f>"2406123114"</f>
        <v>2406123114</v>
      </c>
      <c r="C904" s="4">
        <v>0</v>
      </c>
      <c r="D904" s="5" t="s">
        <v>4</v>
      </c>
    </row>
    <row r="905" spans="1:4" ht="18" customHeight="1">
      <c r="A905" s="3" t="str">
        <f t="shared" si="17"/>
        <v>040506</v>
      </c>
      <c r="B905" s="3" t="str">
        <f>"2406123115"</f>
        <v>2406123115</v>
      </c>
      <c r="C905" s="4">
        <v>87</v>
      </c>
      <c r="D905" s="5" t="s">
        <v>5</v>
      </c>
    </row>
    <row r="906" spans="1:4" ht="18" customHeight="1">
      <c r="A906" s="3" t="str">
        <f t="shared" si="17"/>
        <v>040506</v>
      </c>
      <c r="B906" s="3" t="str">
        <f>"2406123116"</f>
        <v>2406123116</v>
      </c>
      <c r="C906" s="4">
        <v>82</v>
      </c>
      <c r="D906" s="5" t="s">
        <v>5</v>
      </c>
    </row>
    <row r="907" spans="1:4" ht="18" customHeight="1">
      <c r="A907" s="3" t="str">
        <f t="shared" si="17"/>
        <v>040506</v>
      </c>
      <c r="B907" s="3" t="str">
        <f>"2406123117"</f>
        <v>2406123117</v>
      </c>
      <c r="C907" s="4">
        <v>75</v>
      </c>
      <c r="D907" s="5" t="s">
        <v>5</v>
      </c>
    </row>
    <row r="908" spans="1:4" ht="18" customHeight="1">
      <c r="A908" s="3" t="str">
        <f t="shared" si="17"/>
        <v>040506</v>
      </c>
      <c r="B908" s="3" t="str">
        <f>"2406123118"</f>
        <v>2406123118</v>
      </c>
      <c r="C908" s="4">
        <v>75.5</v>
      </c>
      <c r="D908" s="5" t="s">
        <v>5</v>
      </c>
    </row>
    <row r="909" spans="1:4" ht="18" customHeight="1">
      <c r="A909" s="3" t="str">
        <f t="shared" si="17"/>
        <v>040506</v>
      </c>
      <c r="B909" s="3" t="str">
        <f>"2406123119"</f>
        <v>2406123119</v>
      </c>
      <c r="C909" s="4">
        <v>75.5</v>
      </c>
      <c r="D909" s="5" t="s">
        <v>5</v>
      </c>
    </row>
    <row r="910" spans="1:4" ht="18" customHeight="1">
      <c r="A910" s="3" t="str">
        <f t="shared" si="17"/>
        <v>040506</v>
      </c>
      <c r="B910" s="3" t="str">
        <f>"2406123120"</f>
        <v>2406123120</v>
      </c>
      <c r="C910" s="4">
        <v>86</v>
      </c>
      <c r="D910" s="5" t="s">
        <v>5</v>
      </c>
    </row>
    <row r="911" spans="1:4" ht="18" customHeight="1">
      <c r="A911" s="3" t="str">
        <f t="shared" si="17"/>
        <v>040506</v>
      </c>
      <c r="B911" s="3" t="str">
        <f>"2406123121"</f>
        <v>2406123121</v>
      </c>
      <c r="C911" s="4">
        <v>82.5</v>
      </c>
      <c r="D911" s="5" t="s">
        <v>5</v>
      </c>
    </row>
    <row r="912" spans="1:4" ht="18" customHeight="1">
      <c r="A912" s="3" t="str">
        <f t="shared" si="17"/>
        <v>040506</v>
      </c>
      <c r="B912" s="3" t="str">
        <f>"2406123122"</f>
        <v>2406123122</v>
      </c>
      <c r="C912" s="4">
        <v>0</v>
      </c>
      <c r="D912" s="5" t="s">
        <v>4</v>
      </c>
    </row>
    <row r="913" spans="1:4" ht="18" customHeight="1">
      <c r="A913" s="3" t="str">
        <f t="shared" si="17"/>
        <v>040506</v>
      </c>
      <c r="B913" s="3" t="str">
        <f>"2406123123"</f>
        <v>2406123123</v>
      </c>
      <c r="C913" s="4">
        <v>0</v>
      </c>
      <c r="D913" s="5" t="s">
        <v>4</v>
      </c>
    </row>
    <row r="914" spans="1:4" ht="18" customHeight="1">
      <c r="A914" s="3" t="str">
        <f t="shared" si="17"/>
        <v>040506</v>
      </c>
      <c r="B914" s="3" t="str">
        <f>"2406123124"</f>
        <v>2406123124</v>
      </c>
      <c r="C914" s="4">
        <v>0</v>
      </c>
      <c r="D914" s="5" t="s">
        <v>4</v>
      </c>
    </row>
    <row r="915" spans="1:4" ht="18" customHeight="1">
      <c r="A915" s="3" t="str">
        <f t="shared" si="17"/>
        <v>040506</v>
      </c>
      <c r="B915" s="3" t="str">
        <f>"2406123125"</f>
        <v>2406123125</v>
      </c>
      <c r="C915" s="4">
        <v>83.5</v>
      </c>
      <c r="D915" s="5" t="s">
        <v>5</v>
      </c>
    </row>
    <row r="916" spans="1:4" ht="18" customHeight="1">
      <c r="A916" s="3" t="str">
        <f t="shared" si="17"/>
        <v>040506</v>
      </c>
      <c r="B916" s="3" t="str">
        <f>"2406123126"</f>
        <v>2406123126</v>
      </c>
      <c r="C916" s="4">
        <v>83.5</v>
      </c>
      <c r="D916" s="5" t="s">
        <v>5</v>
      </c>
    </row>
    <row r="917" ht="19.5" customHeight="1"/>
    <row r="918" ht="19.5" customHeight="1">
      <c r="B918" s="1" t="s">
        <v>6</v>
      </c>
    </row>
    <row r="919" ht="19.5" customHeight="1">
      <c r="B919" s="6">
        <v>45462</v>
      </c>
    </row>
    <row r="920" ht="19.5" customHeight="1"/>
    <row r="921" ht="19.5" customHeight="1"/>
  </sheetData>
  <sheetProtection/>
  <mergeCells count="2">
    <mergeCell ref="B918:D918"/>
    <mergeCell ref="B919:D919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portrait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阿飞</dc:creator>
  <cp:keywords/>
  <dc:description/>
  <cp:lastModifiedBy>god1994</cp:lastModifiedBy>
  <cp:lastPrinted>2024-06-19T07:33:25Z</cp:lastPrinted>
  <dcterms:created xsi:type="dcterms:W3CDTF">2024-06-06T02:42:23Z</dcterms:created>
  <dcterms:modified xsi:type="dcterms:W3CDTF">2024-06-20T07:58:47Z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386FD646227E4E01ABEE2A48EC712AB1_12</vt:lpwstr>
  </property>
  <property fmtid="{D5CDD505-2E9C-101B-9397-08002B2CF9AE}" pid="4" name="KSOProductBuildV">
    <vt:lpwstr>2052-12.1.0.16929</vt:lpwstr>
  </property>
</Properties>
</file>